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R8年度福島大会\63回申し込み関係\"/>
    </mc:Choice>
  </mc:AlternateContent>
  <xr:revisionPtr revIDLastSave="0" documentId="13_ncr:1_{7A2393DA-B025-49F0-8181-82FDCB72E9D5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はじめに" sheetId="1" r:id="rId1"/>
    <sheet name="入力用シート" sheetId="2" r:id="rId2"/>
    <sheet name="男・クラ④" sheetId="3" r:id="rId3"/>
    <sheet name="男・フリー④" sheetId="4" r:id="rId4"/>
    <sheet name="女・クラ④" sheetId="5" r:id="rId5"/>
    <sheet name="女・フリー④" sheetId="6" r:id="rId6"/>
    <sheet name="男・SL④" sheetId="7" r:id="rId7"/>
    <sheet name="男・GS④" sheetId="8" r:id="rId8"/>
    <sheet name="女・SL④" sheetId="9" r:id="rId9"/>
    <sheet name="女・GS④" sheetId="10" r:id="rId10"/>
    <sheet name="男・スペシャル④" sheetId="11" r:id="rId11"/>
    <sheet name="女・スペシャル④" sheetId="12" r:id="rId12"/>
    <sheet name="男・ｺﾝﾊﾞ④" sheetId="13" r:id="rId13"/>
    <sheet name="女・ｺﾝﾊﾞ④" sheetId="14" r:id="rId14"/>
    <sheet name="リレー⑤" sheetId="15" state="hidden" r:id="rId15"/>
    <sheet name="参加申込集計表（県用）⑤" sheetId="18" r:id="rId16"/>
    <sheet name="選手名簿男子" sheetId="16" r:id="rId17"/>
    <sheet name="選手名簿女子" sheetId="17" r:id="rId18"/>
  </sheets>
  <calcPr calcId="191029"/>
  <extLst>
    <ext uri="GoogleSheetsCustomDataVersion2">
      <go:sheetsCustomData xmlns:go="http://customooxmlschemas.google.com/" r:id="rId22" roundtripDataChecksum="amC/m0qPZlnj5FmK97y0z3f6yj0nTP4YaTG6QxGvWa4="/>
    </ext>
  </extLst>
</workbook>
</file>

<file path=xl/calcChain.xml><?xml version="1.0" encoding="utf-8"?>
<calcChain xmlns="http://schemas.openxmlformats.org/spreadsheetml/2006/main">
  <c r="B35" i="17" l="1"/>
  <c r="B68" i="16"/>
  <c r="B35" i="16"/>
  <c r="E9" i="18"/>
  <c r="D9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I36" i="18"/>
  <c r="I37" i="18"/>
  <c r="I38" i="18"/>
  <c r="I39" i="18"/>
  <c r="I40" i="18"/>
  <c r="I41" i="18"/>
  <c r="I42" i="18"/>
  <c r="I43" i="18"/>
  <c r="I44" i="18"/>
  <c r="I45" i="18"/>
  <c r="I46" i="18"/>
  <c r="I47" i="18"/>
  <c r="I48" i="18"/>
  <c r="E10" i="18"/>
  <c r="I9" i="18"/>
  <c r="B2" i="18"/>
  <c r="B2" i="17"/>
  <c r="B2" i="16"/>
  <c r="B2" i="11"/>
  <c r="B2" i="13"/>
  <c r="B2" i="14"/>
  <c r="B2" i="15"/>
  <c r="B2" i="12"/>
  <c r="B2" i="10"/>
  <c r="B2" i="9"/>
  <c r="B2" i="8"/>
  <c r="B2" i="7"/>
  <c r="B2" i="6"/>
  <c r="B2" i="5"/>
  <c r="B2" i="4"/>
  <c r="H49" i="18"/>
  <c r="O48" i="18"/>
  <c r="E48" i="18"/>
  <c r="D48" i="18"/>
  <c r="O47" i="18"/>
  <c r="E47" i="18"/>
  <c r="D47" i="18"/>
  <c r="O46" i="18"/>
  <c r="E46" i="18"/>
  <c r="D46" i="18"/>
  <c r="O45" i="18"/>
  <c r="E45" i="18"/>
  <c r="D45" i="18"/>
  <c r="O44" i="18"/>
  <c r="E44" i="18"/>
  <c r="D44" i="18"/>
  <c r="O43" i="18"/>
  <c r="E43" i="18"/>
  <c r="D43" i="18"/>
  <c r="O42" i="18"/>
  <c r="E42" i="18"/>
  <c r="D42" i="18"/>
  <c r="F42" i="18" s="1"/>
  <c r="G42" i="18" s="1"/>
  <c r="J42" i="18" s="1"/>
  <c r="O41" i="18"/>
  <c r="E41" i="18"/>
  <c r="D41" i="18"/>
  <c r="O40" i="18"/>
  <c r="E40" i="18"/>
  <c r="D40" i="18"/>
  <c r="O39" i="18"/>
  <c r="E39" i="18"/>
  <c r="D39" i="18"/>
  <c r="O38" i="18"/>
  <c r="E38" i="18"/>
  <c r="D38" i="18"/>
  <c r="O37" i="18"/>
  <c r="E37" i="18"/>
  <c r="D37" i="18"/>
  <c r="O36" i="18"/>
  <c r="E36" i="18"/>
  <c r="D36" i="18"/>
  <c r="O35" i="18"/>
  <c r="E35" i="18"/>
  <c r="D35" i="18"/>
  <c r="O34" i="18"/>
  <c r="E34" i="18"/>
  <c r="D34" i="18"/>
  <c r="O33" i="18"/>
  <c r="E33" i="18"/>
  <c r="D33" i="18"/>
  <c r="O32" i="18"/>
  <c r="E32" i="18"/>
  <c r="D32" i="18"/>
  <c r="O31" i="18"/>
  <c r="E31" i="18"/>
  <c r="D31" i="18"/>
  <c r="O30" i="18"/>
  <c r="E30" i="18"/>
  <c r="D30" i="18"/>
  <c r="O29" i="18"/>
  <c r="E29" i="18"/>
  <c r="D29" i="18"/>
  <c r="O28" i="18"/>
  <c r="E28" i="18"/>
  <c r="D28" i="18"/>
  <c r="O27" i="18"/>
  <c r="E27" i="18"/>
  <c r="D27" i="18"/>
  <c r="O26" i="18"/>
  <c r="E26" i="18"/>
  <c r="D26" i="18"/>
  <c r="F26" i="18" s="1"/>
  <c r="G26" i="18" s="1"/>
  <c r="J26" i="18" s="1"/>
  <c r="O25" i="18"/>
  <c r="E25" i="18"/>
  <c r="D25" i="18"/>
  <c r="O24" i="18"/>
  <c r="E24" i="18"/>
  <c r="D24" i="18"/>
  <c r="O23" i="18"/>
  <c r="E23" i="18"/>
  <c r="D23" i="18"/>
  <c r="O22" i="18"/>
  <c r="E22" i="18"/>
  <c r="D22" i="18"/>
  <c r="O21" i="18"/>
  <c r="E21" i="18"/>
  <c r="D21" i="18"/>
  <c r="O20" i="18"/>
  <c r="E20" i="18"/>
  <c r="D20" i="18"/>
  <c r="O19" i="18"/>
  <c r="E19" i="18"/>
  <c r="D19" i="18"/>
  <c r="O18" i="18"/>
  <c r="E18" i="18"/>
  <c r="D18" i="18"/>
  <c r="O17" i="18"/>
  <c r="E17" i="18"/>
  <c r="D17" i="18"/>
  <c r="O16" i="18"/>
  <c r="E16" i="18"/>
  <c r="D16" i="18"/>
  <c r="O15" i="18"/>
  <c r="E15" i="18"/>
  <c r="D15" i="18"/>
  <c r="O14" i="18"/>
  <c r="E14" i="18"/>
  <c r="D14" i="18"/>
  <c r="O13" i="18"/>
  <c r="E13" i="18"/>
  <c r="D13" i="18"/>
  <c r="O12" i="18"/>
  <c r="E12" i="18"/>
  <c r="D12" i="18"/>
  <c r="O11" i="18"/>
  <c r="E11" i="18"/>
  <c r="D11" i="18"/>
  <c r="O10" i="18"/>
  <c r="I49" i="18"/>
  <c r="D10" i="18"/>
  <c r="O9" i="18"/>
  <c r="H4" i="18"/>
  <c r="C4" i="18"/>
  <c r="G55" i="17"/>
  <c r="F55" i="17"/>
  <c r="E55" i="17"/>
  <c r="D55" i="17"/>
  <c r="C55" i="17"/>
  <c r="G54" i="17"/>
  <c r="F54" i="17"/>
  <c r="E54" i="17"/>
  <c r="D54" i="17"/>
  <c r="C54" i="17"/>
  <c r="G53" i="17"/>
  <c r="F53" i="17"/>
  <c r="E53" i="17"/>
  <c r="D53" i="17"/>
  <c r="C53" i="17"/>
  <c r="G52" i="17"/>
  <c r="F52" i="17"/>
  <c r="E52" i="17"/>
  <c r="D52" i="17"/>
  <c r="C52" i="17"/>
  <c r="G51" i="17"/>
  <c r="F51" i="17"/>
  <c r="E51" i="17"/>
  <c r="D51" i="17"/>
  <c r="C51" i="17"/>
  <c r="G50" i="17"/>
  <c r="F50" i="17"/>
  <c r="E50" i="17"/>
  <c r="D50" i="17"/>
  <c r="C50" i="17"/>
  <c r="G49" i="17"/>
  <c r="F49" i="17"/>
  <c r="E49" i="17"/>
  <c r="D49" i="17"/>
  <c r="C49" i="17"/>
  <c r="G48" i="17"/>
  <c r="F48" i="17"/>
  <c r="E48" i="17"/>
  <c r="D48" i="17"/>
  <c r="C48" i="17"/>
  <c r="G47" i="17"/>
  <c r="F47" i="17"/>
  <c r="E47" i="17"/>
  <c r="D47" i="17"/>
  <c r="C47" i="17"/>
  <c r="G46" i="17"/>
  <c r="F46" i="17"/>
  <c r="E46" i="17"/>
  <c r="D46" i="17"/>
  <c r="C46" i="17"/>
  <c r="G45" i="17"/>
  <c r="F45" i="17"/>
  <c r="E45" i="17"/>
  <c r="D45" i="17"/>
  <c r="C45" i="17"/>
  <c r="G44" i="17"/>
  <c r="F44" i="17"/>
  <c r="E44" i="17"/>
  <c r="D44" i="17"/>
  <c r="C44" i="17"/>
  <c r="G43" i="17"/>
  <c r="F43" i="17"/>
  <c r="E43" i="17"/>
  <c r="D43" i="17"/>
  <c r="C43" i="17"/>
  <c r="G42" i="17"/>
  <c r="F42" i="17"/>
  <c r="E42" i="17"/>
  <c r="D42" i="17"/>
  <c r="C42" i="17"/>
  <c r="G41" i="17"/>
  <c r="F41" i="17"/>
  <c r="E41" i="17"/>
  <c r="D41" i="17"/>
  <c r="C41" i="17"/>
  <c r="D37" i="17"/>
  <c r="G32" i="17"/>
  <c r="F32" i="17"/>
  <c r="E32" i="17"/>
  <c r="D32" i="17"/>
  <c r="C32" i="17"/>
  <c r="G31" i="17"/>
  <c r="F31" i="17"/>
  <c r="E31" i="17"/>
  <c r="D31" i="17"/>
  <c r="C31" i="17"/>
  <c r="G30" i="17"/>
  <c r="F30" i="17"/>
  <c r="E30" i="17"/>
  <c r="D30" i="17"/>
  <c r="C30" i="17"/>
  <c r="G29" i="17"/>
  <c r="F29" i="17"/>
  <c r="E29" i="17"/>
  <c r="D29" i="17"/>
  <c r="C29" i="17"/>
  <c r="G28" i="17"/>
  <c r="F28" i="17"/>
  <c r="E28" i="17"/>
  <c r="D28" i="17"/>
  <c r="C28" i="17"/>
  <c r="G27" i="17"/>
  <c r="F27" i="17"/>
  <c r="E27" i="17"/>
  <c r="D27" i="17"/>
  <c r="C27" i="17"/>
  <c r="G26" i="17"/>
  <c r="F26" i="17"/>
  <c r="E26" i="17"/>
  <c r="D26" i="17"/>
  <c r="C26" i="17"/>
  <c r="G25" i="17"/>
  <c r="F25" i="17"/>
  <c r="E25" i="17"/>
  <c r="D25" i="17"/>
  <c r="C25" i="17"/>
  <c r="G24" i="17"/>
  <c r="F24" i="17"/>
  <c r="E24" i="17"/>
  <c r="D24" i="17"/>
  <c r="C24" i="17"/>
  <c r="G23" i="17"/>
  <c r="F23" i="17"/>
  <c r="E23" i="17"/>
  <c r="D23" i="17"/>
  <c r="C23" i="17"/>
  <c r="G22" i="17"/>
  <c r="F22" i="17"/>
  <c r="E22" i="17"/>
  <c r="D22" i="17"/>
  <c r="C22" i="17"/>
  <c r="G21" i="17"/>
  <c r="F21" i="17"/>
  <c r="E21" i="17"/>
  <c r="D21" i="17"/>
  <c r="C21" i="17"/>
  <c r="G20" i="17"/>
  <c r="F20" i="17"/>
  <c r="E20" i="17"/>
  <c r="D20" i="17"/>
  <c r="C20" i="17"/>
  <c r="G19" i="17"/>
  <c r="F19" i="17"/>
  <c r="E19" i="17"/>
  <c r="D19" i="17"/>
  <c r="C19" i="17"/>
  <c r="G18" i="17"/>
  <c r="F18" i="17"/>
  <c r="E18" i="17"/>
  <c r="D18" i="17"/>
  <c r="C18" i="17"/>
  <c r="G17" i="17"/>
  <c r="F17" i="17"/>
  <c r="E17" i="17"/>
  <c r="D17" i="17"/>
  <c r="C17" i="17"/>
  <c r="G16" i="17"/>
  <c r="F16" i="17"/>
  <c r="E16" i="17"/>
  <c r="D16" i="17"/>
  <c r="C16" i="17"/>
  <c r="G15" i="17"/>
  <c r="F15" i="17"/>
  <c r="E15" i="17"/>
  <c r="D15" i="17"/>
  <c r="C15" i="17"/>
  <c r="G14" i="17"/>
  <c r="F14" i="17"/>
  <c r="E14" i="17"/>
  <c r="D14" i="17"/>
  <c r="C14" i="17"/>
  <c r="G13" i="17"/>
  <c r="F13" i="17"/>
  <c r="E13" i="17"/>
  <c r="D13" i="17"/>
  <c r="C13" i="17"/>
  <c r="G12" i="17"/>
  <c r="F12" i="17"/>
  <c r="E12" i="17"/>
  <c r="D12" i="17"/>
  <c r="C12" i="17"/>
  <c r="G11" i="17"/>
  <c r="F11" i="17"/>
  <c r="E11" i="17"/>
  <c r="D11" i="17"/>
  <c r="C11" i="17"/>
  <c r="G10" i="17"/>
  <c r="F10" i="17"/>
  <c r="E10" i="17"/>
  <c r="D10" i="17"/>
  <c r="C10" i="17"/>
  <c r="G9" i="17"/>
  <c r="F9" i="17"/>
  <c r="E9" i="17"/>
  <c r="D9" i="17"/>
  <c r="C9" i="17"/>
  <c r="G8" i="17"/>
  <c r="F8" i="17"/>
  <c r="E8" i="17"/>
  <c r="D8" i="17"/>
  <c r="C8" i="17"/>
  <c r="D4" i="17"/>
  <c r="G78" i="16"/>
  <c r="F78" i="16"/>
  <c r="E78" i="16"/>
  <c r="D78" i="16"/>
  <c r="C78" i="16"/>
  <c r="G77" i="16"/>
  <c r="F77" i="16"/>
  <c r="E77" i="16"/>
  <c r="D77" i="16"/>
  <c r="C77" i="16"/>
  <c r="G76" i="16"/>
  <c r="F76" i="16"/>
  <c r="E76" i="16"/>
  <c r="D76" i="16"/>
  <c r="C76" i="16"/>
  <c r="G75" i="16"/>
  <c r="F75" i="16"/>
  <c r="E75" i="16"/>
  <c r="D75" i="16"/>
  <c r="C75" i="16"/>
  <c r="G74" i="16"/>
  <c r="F74" i="16"/>
  <c r="E74" i="16"/>
  <c r="D74" i="16"/>
  <c r="C74" i="16"/>
  <c r="D70" i="16"/>
  <c r="G65" i="16"/>
  <c r="F65" i="16"/>
  <c r="E65" i="16"/>
  <c r="D65" i="16"/>
  <c r="C65" i="16"/>
  <c r="G64" i="16"/>
  <c r="F64" i="16"/>
  <c r="E64" i="16"/>
  <c r="D64" i="16"/>
  <c r="C64" i="16"/>
  <c r="G63" i="16"/>
  <c r="F63" i="16"/>
  <c r="E63" i="16"/>
  <c r="D63" i="16"/>
  <c r="C63" i="16"/>
  <c r="G62" i="16"/>
  <c r="F62" i="16"/>
  <c r="E62" i="16"/>
  <c r="D62" i="16"/>
  <c r="C62" i="16"/>
  <c r="G61" i="16"/>
  <c r="F61" i="16"/>
  <c r="E61" i="16"/>
  <c r="D61" i="16"/>
  <c r="C61" i="16"/>
  <c r="G60" i="16"/>
  <c r="F60" i="16"/>
  <c r="E60" i="16"/>
  <c r="D60" i="16"/>
  <c r="C60" i="16"/>
  <c r="G59" i="16"/>
  <c r="F59" i="16"/>
  <c r="E59" i="16"/>
  <c r="D59" i="16"/>
  <c r="C59" i="16"/>
  <c r="G58" i="16"/>
  <c r="F58" i="16"/>
  <c r="E58" i="16"/>
  <c r="D58" i="16"/>
  <c r="C58" i="16"/>
  <c r="G57" i="16"/>
  <c r="F57" i="16"/>
  <c r="E57" i="16"/>
  <c r="D57" i="16"/>
  <c r="C57" i="16"/>
  <c r="G56" i="16"/>
  <c r="F56" i="16"/>
  <c r="E56" i="16"/>
  <c r="D56" i="16"/>
  <c r="C56" i="16"/>
  <c r="G55" i="16"/>
  <c r="F55" i="16"/>
  <c r="E55" i="16"/>
  <c r="D55" i="16"/>
  <c r="C55" i="16"/>
  <c r="G54" i="16"/>
  <c r="F54" i="16"/>
  <c r="E54" i="16"/>
  <c r="D54" i="16"/>
  <c r="C54" i="16"/>
  <c r="G53" i="16"/>
  <c r="F53" i="16"/>
  <c r="E53" i="16"/>
  <c r="D53" i="16"/>
  <c r="C53" i="16"/>
  <c r="G52" i="16"/>
  <c r="F52" i="16"/>
  <c r="E52" i="16"/>
  <c r="D52" i="16"/>
  <c r="C52" i="16"/>
  <c r="G51" i="16"/>
  <c r="F51" i="16"/>
  <c r="E51" i="16"/>
  <c r="D51" i="16"/>
  <c r="C51" i="16"/>
  <c r="G50" i="16"/>
  <c r="F50" i="16"/>
  <c r="E50" i="16"/>
  <c r="D50" i="16"/>
  <c r="C50" i="16"/>
  <c r="G49" i="16"/>
  <c r="F49" i="16"/>
  <c r="E49" i="16"/>
  <c r="D49" i="16"/>
  <c r="C49" i="16"/>
  <c r="G48" i="16"/>
  <c r="F48" i="16"/>
  <c r="E48" i="16"/>
  <c r="D48" i="16"/>
  <c r="C48" i="16"/>
  <c r="G47" i="16"/>
  <c r="F47" i="16"/>
  <c r="E47" i="16"/>
  <c r="D47" i="16"/>
  <c r="C47" i="16"/>
  <c r="G46" i="16"/>
  <c r="F46" i="16"/>
  <c r="E46" i="16"/>
  <c r="D46" i="16"/>
  <c r="C46" i="16"/>
  <c r="G45" i="16"/>
  <c r="F45" i="16"/>
  <c r="E45" i="16"/>
  <c r="D45" i="16"/>
  <c r="C45" i="16"/>
  <c r="G44" i="16"/>
  <c r="F44" i="16"/>
  <c r="E44" i="16"/>
  <c r="D44" i="16"/>
  <c r="C44" i="16"/>
  <c r="G43" i="16"/>
  <c r="F43" i="16"/>
  <c r="E43" i="16"/>
  <c r="D43" i="16"/>
  <c r="C43" i="16"/>
  <c r="G42" i="16"/>
  <c r="F42" i="16"/>
  <c r="E42" i="16"/>
  <c r="D42" i="16"/>
  <c r="C42" i="16"/>
  <c r="G41" i="16"/>
  <c r="F41" i="16"/>
  <c r="E41" i="16"/>
  <c r="D41" i="16"/>
  <c r="C41" i="16"/>
  <c r="D37" i="16"/>
  <c r="G32" i="16"/>
  <c r="F32" i="16"/>
  <c r="E32" i="16"/>
  <c r="D32" i="16"/>
  <c r="C32" i="16"/>
  <c r="G31" i="16"/>
  <c r="F31" i="16"/>
  <c r="E31" i="16"/>
  <c r="D31" i="16"/>
  <c r="C31" i="16"/>
  <c r="G30" i="16"/>
  <c r="F30" i="16"/>
  <c r="E30" i="16"/>
  <c r="D30" i="16"/>
  <c r="C30" i="16"/>
  <c r="G29" i="16"/>
  <c r="F29" i="16"/>
  <c r="E29" i="16"/>
  <c r="D29" i="16"/>
  <c r="C29" i="16"/>
  <c r="G28" i="16"/>
  <c r="F28" i="16"/>
  <c r="E28" i="16"/>
  <c r="D28" i="16"/>
  <c r="C28" i="16"/>
  <c r="G27" i="16"/>
  <c r="F27" i="16"/>
  <c r="E27" i="16"/>
  <c r="D27" i="16"/>
  <c r="C27" i="16"/>
  <c r="G26" i="16"/>
  <c r="F26" i="16"/>
  <c r="E26" i="16"/>
  <c r="D26" i="16"/>
  <c r="C26" i="16"/>
  <c r="G25" i="16"/>
  <c r="F25" i="16"/>
  <c r="E25" i="16"/>
  <c r="D25" i="16"/>
  <c r="C25" i="16"/>
  <c r="G24" i="16"/>
  <c r="F24" i="16"/>
  <c r="E24" i="16"/>
  <c r="D24" i="16"/>
  <c r="C24" i="16"/>
  <c r="G23" i="16"/>
  <c r="F23" i="16"/>
  <c r="E23" i="16"/>
  <c r="D23" i="16"/>
  <c r="C23" i="16"/>
  <c r="G22" i="16"/>
  <c r="F22" i="16"/>
  <c r="E22" i="16"/>
  <c r="D22" i="16"/>
  <c r="C22" i="16"/>
  <c r="G21" i="16"/>
  <c r="F21" i="16"/>
  <c r="E21" i="16"/>
  <c r="D21" i="16"/>
  <c r="C21" i="16"/>
  <c r="G20" i="16"/>
  <c r="F20" i="16"/>
  <c r="E20" i="16"/>
  <c r="D20" i="16"/>
  <c r="C20" i="16"/>
  <c r="G19" i="16"/>
  <c r="F19" i="16"/>
  <c r="E19" i="16"/>
  <c r="D19" i="16"/>
  <c r="C19" i="16"/>
  <c r="G18" i="16"/>
  <c r="F18" i="16"/>
  <c r="E18" i="16"/>
  <c r="D18" i="16"/>
  <c r="C18" i="16"/>
  <c r="G17" i="16"/>
  <c r="F17" i="16"/>
  <c r="E17" i="16"/>
  <c r="D17" i="16"/>
  <c r="C17" i="16"/>
  <c r="G16" i="16"/>
  <c r="F16" i="16"/>
  <c r="E16" i="16"/>
  <c r="D16" i="16"/>
  <c r="C16" i="16"/>
  <c r="G15" i="16"/>
  <c r="F15" i="16"/>
  <c r="E15" i="16"/>
  <c r="D15" i="16"/>
  <c r="C15" i="16"/>
  <c r="G14" i="16"/>
  <c r="F14" i="16"/>
  <c r="E14" i="16"/>
  <c r="D14" i="16"/>
  <c r="C14" i="16"/>
  <c r="G13" i="16"/>
  <c r="F13" i="16"/>
  <c r="E13" i="16"/>
  <c r="D13" i="16"/>
  <c r="C13" i="16"/>
  <c r="G12" i="16"/>
  <c r="F12" i="16"/>
  <c r="E12" i="16"/>
  <c r="D12" i="16"/>
  <c r="C12" i="16"/>
  <c r="G11" i="16"/>
  <c r="F11" i="16"/>
  <c r="E11" i="16"/>
  <c r="D11" i="16"/>
  <c r="C11" i="16"/>
  <c r="G10" i="16"/>
  <c r="F10" i="16"/>
  <c r="E10" i="16"/>
  <c r="D10" i="16"/>
  <c r="C10" i="16"/>
  <c r="G9" i="16"/>
  <c r="F9" i="16"/>
  <c r="E9" i="16"/>
  <c r="D9" i="16"/>
  <c r="C9" i="16"/>
  <c r="G8" i="16"/>
  <c r="F8" i="16"/>
  <c r="E8" i="16"/>
  <c r="D8" i="16"/>
  <c r="C8" i="16"/>
  <c r="D4" i="16"/>
  <c r="F56" i="15" a="1"/>
  <c r="F56" i="15" s="1"/>
  <c r="K55" i="15" a="1"/>
  <c r="K55" i="15" s="1"/>
  <c r="F55" i="15" a="1"/>
  <c r="F55" i="15" s="1"/>
  <c r="Q53" i="15" a="1"/>
  <c r="Q53" i="15" s="1"/>
  <c r="F53" i="15" a="1"/>
  <c r="F53" i="15" s="1"/>
  <c r="V52" i="15" a="1"/>
  <c r="V52" i="15" s="1"/>
  <c r="Q52" i="15" a="1"/>
  <c r="Q52" i="15" s="1"/>
  <c r="K52" i="15" a="1"/>
  <c r="K52" i="15" s="1"/>
  <c r="F52" i="15" a="1"/>
  <c r="F52" i="15" s="1"/>
  <c r="Q50" i="15" a="1"/>
  <c r="Q50" i="15" s="1"/>
  <c r="F50" i="15" a="1"/>
  <c r="F50" i="15" s="1"/>
  <c r="V49" i="15" a="1"/>
  <c r="V49" i="15" s="1"/>
  <c r="Q49" i="15" a="1"/>
  <c r="Q49" i="15" s="1"/>
  <c r="K49" i="15" a="1"/>
  <c r="K49" i="15" s="1"/>
  <c r="F49" i="15" a="1"/>
  <c r="F49" i="15" s="1"/>
  <c r="Q47" i="15" a="1"/>
  <c r="Q47" i="15" s="1"/>
  <c r="F47" i="15" a="1"/>
  <c r="F47" i="15" s="1"/>
  <c r="V46" i="15" a="1"/>
  <c r="V46" i="15" s="1"/>
  <c r="Q46" i="15" a="1"/>
  <c r="Q46" i="15" s="1"/>
  <c r="K46" i="15" a="1"/>
  <c r="K46" i="15" s="1"/>
  <c r="F46" i="15" a="1"/>
  <c r="F46" i="15" s="1"/>
  <c r="Q44" i="15" a="1"/>
  <c r="Q44" i="15" s="1"/>
  <c r="F44" i="15" a="1"/>
  <c r="F44" i="15" s="1"/>
  <c r="V43" i="15" a="1"/>
  <c r="V43" i="15" s="1"/>
  <c r="Q43" i="15" a="1"/>
  <c r="Q43" i="15" s="1"/>
  <c r="K43" i="15" a="1"/>
  <c r="K43" i="15" s="1"/>
  <c r="F43" i="15" a="1"/>
  <c r="F43" i="15" s="1"/>
  <c r="Q41" i="15" a="1"/>
  <c r="Q41" i="15" s="1"/>
  <c r="F41" i="15" a="1"/>
  <c r="F41" i="15" s="1"/>
  <c r="V40" i="15" a="1"/>
  <c r="V40" i="15" s="1"/>
  <c r="Q40" i="15" a="1"/>
  <c r="Q40" i="15" s="1"/>
  <c r="K40" i="15" a="1"/>
  <c r="K40" i="15" s="1"/>
  <c r="F40" i="15" a="1"/>
  <c r="F40" i="15" s="1"/>
  <c r="Q38" i="15" a="1"/>
  <c r="Q38" i="15" s="1"/>
  <c r="F38" i="15" a="1"/>
  <c r="F38" i="15" s="1"/>
  <c r="V37" i="15" a="1"/>
  <c r="V37" i="15" s="1"/>
  <c r="Q37" i="15" a="1"/>
  <c r="Q37" i="15" s="1"/>
  <c r="N37" i="15" a="1"/>
  <c r="N37" i="15" s="1"/>
  <c r="K37" i="15" a="1"/>
  <c r="K37" i="15" s="1"/>
  <c r="F37" i="15" a="1"/>
  <c r="F37" i="15" s="1"/>
  <c r="C37" i="15" a="1"/>
  <c r="C37" i="15" s="1"/>
  <c r="AA29" i="15" a="1"/>
  <c r="AA29" i="15" s="1"/>
  <c r="F29" i="15" a="1"/>
  <c r="F29" i="15" s="1"/>
  <c r="AF28" i="15" a="1"/>
  <c r="AF28" i="15" s="1"/>
  <c r="AA28" i="15" a="1"/>
  <c r="AA28" i="15" s="1"/>
  <c r="K28" i="15" a="1"/>
  <c r="K28" i="15" s="1"/>
  <c r="F28" i="15" a="1"/>
  <c r="F28" i="15" s="1"/>
  <c r="AL26" i="15" a="1"/>
  <c r="AL26" i="15" s="1"/>
  <c r="AA26" i="15" a="1"/>
  <c r="AA26" i="15" s="1"/>
  <c r="Q26" i="15" a="1"/>
  <c r="Q26" i="15" s="1"/>
  <c r="F26" i="15" a="1"/>
  <c r="F26" i="15" s="1"/>
  <c r="AQ25" i="15" a="1"/>
  <c r="AQ25" i="15" s="1"/>
  <c r="AL25" i="15" a="1"/>
  <c r="AL25" i="15" s="1"/>
  <c r="AF25" i="15" a="1"/>
  <c r="AF25" i="15" s="1"/>
  <c r="AA25" i="15" a="1"/>
  <c r="AA25" i="15" s="1"/>
  <c r="V25" i="15" a="1"/>
  <c r="V25" i="15" s="1"/>
  <c r="Q25" i="15" a="1"/>
  <c r="Q25" i="15" s="1"/>
  <c r="K25" i="15" a="1"/>
  <c r="K25" i="15" s="1"/>
  <c r="F25" i="15" a="1"/>
  <c r="F25" i="15" s="1"/>
  <c r="AL23" i="15" a="1"/>
  <c r="AL23" i="15" s="1"/>
  <c r="AA23" i="15" a="1"/>
  <c r="AA23" i="15" s="1"/>
  <c r="Q23" i="15" a="1"/>
  <c r="Q23" i="15" s="1"/>
  <c r="F23" i="15" a="1"/>
  <c r="F23" i="15" s="1"/>
  <c r="AQ22" i="15" a="1"/>
  <c r="AQ22" i="15" s="1"/>
  <c r="AL22" i="15" a="1"/>
  <c r="AL22" i="15" s="1"/>
  <c r="AF22" i="15" a="1"/>
  <c r="AF22" i="15" s="1"/>
  <c r="AA22" i="15" a="1"/>
  <c r="AA22" i="15" s="1"/>
  <c r="V22" i="15" a="1"/>
  <c r="V22" i="15" s="1"/>
  <c r="Q22" i="15" a="1"/>
  <c r="Q22" i="15" s="1"/>
  <c r="K22" i="15" a="1"/>
  <c r="K22" i="15" s="1"/>
  <c r="F22" i="15" a="1"/>
  <c r="F22" i="15" s="1"/>
  <c r="AL20" i="15" a="1"/>
  <c r="AL20" i="15" s="1"/>
  <c r="AA20" i="15" a="1"/>
  <c r="AA20" i="15" s="1"/>
  <c r="Q20" i="15" a="1"/>
  <c r="Q20" i="15" s="1"/>
  <c r="F20" i="15" a="1"/>
  <c r="F20" i="15" s="1"/>
  <c r="AQ19" i="15" a="1"/>
  <c r="AQ19" i="15" s="1"/>
  <c r="AL19" i="15" a="1"/>
  <c r="AL19" i="15" s="1"/>
  <c r="AF19" i="15" a="1"/>
  <c r="AF19" i="15" s="1"/>
  <c r="AA19" i="15" a="1"/>
  <c r="AA19" i="15" s="1"/>
  <c r="V19" i="15" a="1"/>
  <c r="V19" i="15" s="1"/>
  <c r="Q19" i="15" a="1"/>
  <c r="Q19" i="15" s="1"/>
  <c r="K19" i="15" a="1"/>
  <c r="K19" i="15" s="1"/>
  <c r="F19" i="15" a="1"/>
  <c r="F19" i="15" s="1"/>
  <c r="AL17" i="15" a="1"/>
  <c r="AL17" i="15" s="1"/>
  <c r="AA17" i="15" a="1"/>
  <c r="AA17" i="15" s="1"/>
  <c r="Q17" i="15" a="1"/>
  <c r="Q17" i="15" s="1"/>
  <c r="F17" i="15" a="1"/>
  <c r="F17" i="15" s="1"/>
  <c r="AQ16" i="15" a="1"/>
  <c r="AQ16" i="15" s="1"/>
  <c r="AL16" i="15" a="1"/>
  <c r="AL16" i="15" s="1"/>
  <c r="AF16" i="15" a="1"/>
  <c r="AF16" i="15" s="1"/>
  <c r="AA16" i="15" a="1"/>
  <c r="AA16" i="15" s="1"/>
  <c r="V16" i="15" a="1"/>
  <c r="V16" i="15" s="1"/>
  <c r="Q16" i="15" a="1"/>
  <c r="Q16" i="15" s="1"/>
  <c r="K16" i="15" a="1"/>
  <c r="K16" i="15" s="1"/>
  <c r="F16" i="15" a="1"/>
  <c r="F16" i="15" s="1"/>
  <c r="AL14" i="15" a="1"/>
  <c r="AL14" i="15" s="1"/>
  <c r="AA14" i="15" a="1"/>
  <c r="AA14" i="15" s="1"/>
  <c r="Q14" i="15" a="1"/>
  <c r="Q14" i="15" s="1"/>
  <c r="F14" i="15" a="1"/>
  <c r="F14" i="15" s="1"/>
  <c r="AQ13" i="15" a="1"/>
  <c r="AQ13" i="15" s="1"/>
  <c r="AL13" i="15" a="1"/>
  <c r="AL13" i="15" s="1"/>
  <c r="AF13" i="15" a="1"/>
  <c r="AF13" i="15" s="1"/>
  <c r="AA13" i="15" a="1"/>
  <c r="AA13" i="15" s="1"/>
  <c r="V13" i="15" a="1"/>
  <c r="V13" i="15" s="1"/>
  <c r="Q13" i="15" a="1"/>
  <c r="Q13" i="15" s="1"/>
  <c r="K13" i="15" a="1"/>
  <c r="K13" i="15" s="1"/>
  <c r="F13" i="15" a="1"/>
  <c r="F13" i="15" s="1"/>
  <c r="AL11" i="15" a="1"/>
  <c r="AL11" i="15" s="1"/>
  <c r="AA11" i="15" a="1"/>
  <c r="AA11" i="15" s="1"/>
  <c r="Q11" i="15" a="1"/>
  <c r="Q11" i="15" s="1"/>
  <c r="F11" i="15" a="1"/>
  <c r="F11" i="15" s="1"/>
  <c r="AQ10" i="15" a="1"/>
  <c r="AQ10" i="15" s="1"/>
  <c r="AL10" i="15" a="1"/>
  <c r="AL10" i="15" s="1"/>
  <c r="AI10" i="15" a="1"/>
  <c r="AI10" i="15" s="1"/>
  <c r="AF10" i="15" a="1"/>
  <c r="AF10" i="15" s="1"/>
  <c r="AA10" i="15" a="1"/>
  <c r="AA10" i="15" s="1"/>
  <c r="X10" i="15" a="1"/>
  <c r="X10" i="15" s="1"/>
  <c r="V10" i="15" a="1"/>
  <c r="V10" i="15" s="1"/>
  <c r="Q10" i="15" a="1"/>
  <c r="Q10" i="15" s="1"/>
  <c r="N10" i="15" a="1"/>
  <c r="N10" i="15" s="1"/>
  <c r="K10" i="15" a="1"/>
  <c r="K10" i="15" s="1"/>
  <c r="F10" i="15" a="1"/>
  <c r="F10" i="15" s="1"/>
  <c r="C10" i="15" a="1"/>
  <c r="C10" i="15" s="1"/>
  <c r="Z5" i="15"/>
  <c r="E5" i="15"/>
  <c r="I55" i="14" a="1"/>
  <c r="I55" i="14" s="1"/>
  <c r="D55" i="14" a="1"/>
  <c r="D55" i="14" s="1"/>
  <c r="P54" i="14" a="1"/>
  <c r="P54" i="14" s="1"/>
  <c r="N54" i="14" a="1"/>
  <c r="N54" i="14" s="1"/>
  <c r="I54" i="14" a="1"/>
  <c r="I54" i="14" s="1"/>
  <c r="D54" i="14" a="1"/>
  <c r="D54" i="14" s="1"/>
  <c r="I52" i="14" a="1"/>
  <c r="I52" i="14" s="1"/>
  <c r="D52" i="14" a="1"/>
  <c r="D52" i="14" s="1"/>
  <c r="P51" i="14" a="1"/>
  <c r="P51" i="14" s="1"/>
  <c r="N51" i="14" a="1"/>
  <c r="N51" i="14" s="1"/>
  <c r="I51" i="14" a="1"/>
  <c r="I51" i="14" s="1"/>
  <c r="D51" i="14" a="1"/>
  <c r="D51" i="14" s="1"/>
  <c r="I49" i="14" a="1"/>
  <c r="I49" i="14" s="1"/>
  <c r="D49" i="14" a="1"/>
  <c r="D49" i="14" s="1"/>
  <c r="P48" i="14" a="1"/>
  <c r="P48" i="14" s="1"/>
  <c r="N48" i="14" a="1"/>
  <c r="N48" i="14" s="1"/>
  <c r="I48" i="14" a="1"/>
  <c r="I48" i="14" s="1"/>
  <c r="D48" i="14" a="1"/>
  <c r="D48" i="14" s="1"/>
  <c r="I46" i="14" a="1"/>
  <c r="I46" i="14" s="1"/>
  <c r="D46" i="14" a="1"/>
  <c r="D46" i="14" s="1"/>
  <c r="P45" i="14" a="1"/>
  <c r="P45" i="14" s="1"/>
  <c r="N45" i="14" a="1"/>
  <c r="N45" i="14" s="1"/>
  <c r="I45" i="14" a="1"/>
  <c r="I45" i="14" s="1"/>
  <c r="D45" i="14" a="1"/>
  <c r="D45" i="14" s="1"/>
  <c r="I43" i="14" a="1"/>
  <c r="I43" i="14" s="1"/>
  <c r="D43" i="14" a="1"/>
  <c r="D43" i="14" s="1"/>
  <c r="P42" i="14" a="1"/>
  <c r="P42" i="14" s="1"/>
  <c r="N42" i="14" a="1"/>
  <c r="N42" i="14" s="1"/>
  <c r="I42" i="14" a="1"/>
  <c r="I42" i="14" s="1"/>
  <c r="D42" i="14" a="1"/>
  <c r="D42" i="14" s="1"/>
  <c r="I40" i="14" a="1"/>
  <c r="I40" i="14" s="1"/>
  <c r="D40" i="14" a="1"/>
  <c r="D40" i="14" s="1"/>
  <c r="P39" i="14" a="1"/>
  <c r="P39" i="14" s="1"/>
  <c r="N39" i="14" a="1"/>
  <c r="N39" i="14" s="1"/>
  <c r="I39" i="14" a="1"/>
  <c r="I39" i="14" s="1"/>
  <c r="D39" i="14" a="1"/>
  <c r="D39" i="14" s="1"/>
  <c r="I37" i="14" a="1"/>
  <c r="I37" i="14" s="1"/>
  <c r="D37" i="14" a="1"/>
  <c r="D37" i="14" s="1"/>
  <c r="P36" i="14" a="1"/>
  <c r="P36" i="14" s="1"/>
  <c r="N36" i="14" a="1"/>
  <c r="N36" i="14" s="1"/>
  <c r="I36" i="14" a="1"/>
  <c r="I36" i="14" s="1"/>
  <c r="D36" i="14" a="1"/>
  <c r="D36" i="14" s="1"/>
  <c r="I34" i="14" a="1"/>
  <c r="I34" i="14" s="1"/>
  <c r="D34" i="14" a="1"/>
  <c r="D34" i="14" s="1"/>
  <c r="P33" i="14" a="1"/>
  <c r="P33" i="14" s="1"/>
  <c r="N33" i="14" a="1"/>
  <c r="N33" i="14" s="1"/>
  <c r="I33" i="14" a="1"/>
  <c r="I33" i="14" s="1"/>
  <c r="D33" i="14" a="1"/>
  <c r="D33" i="14" s="1"/>
  <c r="I31" i="14" a="1"/>
  <c r="I31" i="14" s="1"/>
  <c r="D31" i="14" a="1"/>
  <c r="D31" i="14" s="1"/>
  <c r="P30" i="14" a="1"/>
  <c r="P30" i="14" s="1"/>
  <c r="N30" i="14" a="1"/>
  <c r="N30" i="14" s="1"/>
  <c r="I30" i="14" a="1"/>
  <c r="I30" i="14" s="1"/>
  <c r="D30" i="14" a="1"/>
  <c r="D30" i="14" s="1"/>
  <c r="I28" i="14" a="1"/>
  <c r="I28" i="14" s="1"/>
  <c r="D28" i="14" a="1"/>
  <c r="D28" i="14" s="1"/>
  <c r="P27" i="14" a="1"/>
  <c r="P27" i="14" s="1"/>
  <c r="N27" i="14" a="1"/>
  <c r="N27" i="14" s="1"/>
  <c r="I27" i="14" a="1"/>
  <c r="I27" i="14" s="1"/>
  <c r="D27" i="14" a="1"/>
  <c r="D27" i="14" s="1"/>
  <c r="I25" i="14" a="1"/>
  <c r="I25" i="14" s="1"/>
  <c r="D25" i="14" a="1"/>
  <c r="D25" i="14" s="1"/>
  <c r="P24" i="14" a="1"/>
  <c r="P24" i="14" s="1"/>
  <c r="N24" i="14" a="1"/>
  <c r="N24" i="14" s="1"/>
  <c r="I24" i="14" a="1"/>
  <c r="I24" i="14" s="1"/>
  <c r="D24" i="14" a="1"/>
  <c r="D24" i="14" s="1"/>
  <c r="I22" i="14" a="1"/>
  <c r="I22" i="14" s="1"/>
  <c r="D22" i="14" a="1"/>
  <c r="D22" i="14" s="1"/>
  <c r="P21" i="14" a="1"/>
  <c r="P21" i="14" s="1"/>
  <c r="N21" i="14" a="1"/>
  <c r="N21" i="14" s="1"/>
  <c r="I21" i="14" a="1"/>
  <c r="I21" i="14" s="1"/>
  <c r="D21" i="14" a="1"/>
  <c r="D21" i="14" s="1"/>
  <c r="I19" i="14" a="1"/>
  <c r="I19" i="14" s="1"/>
  <c r="D19" i="14" a="1"/>
  <c r="D19" i="14" s="1"/>
  <c r="P18" i="14" a="1"/>
  <c r="P18" i="14" s="1"/>
  <c r="N18" i="14" a="1"/>
  <c r="N18" i="14" s="1"/>
  <c r="I18" i="14" a="1"/>
  <c r="I18" i="14" s="1"/>
  <c r="D18" i="14" a="1"/>
  <c r="D18" i="14" s="1"/>
  <c r="I16" i="14" a="1"/>
  <c r="I16" i="14" s="1"/>
  <c r="D16" i="14" a="1"/>
  <c r="D16" i="14" s="1"/>
  <c r="P15" i="14" a="1"/>
  <c r="P15" i="14" s="1"/>
  <c r="N15" i="14" a="1"/>
  <c r="N15" i="14" s="1"/>
  <c r="I15" i="14" a="1"/>
  <c r="I15" i="14" s="1"/>
  <c r="D15" i="14" a="1"/>
  <c r="D15" i="14" s="1"/>
  <c r="I13" i="14" a="1"/>
  <c r="I13" i="14" s="1"/>
  <c r="D13" i="14" a="1"/>
  <c r="D13" i="14" s="1"/>
  <c r="P12" i="14" a="1"/>
  <c r="P12" i="14" s="1"/>
  <c r="N12" i="14" a="1"/>
  <c r="N12" i="14" s="1"/>
  <c r="I12" i="14" a="1"/>
  <c r="I12" i="14" s="1"/>
  <c r="D12" i="14" a="1"/>
  <c r="D12" i="14" s="1"/>
  <c r="E5" i="14"/>
  <c r="I55" i="13" a="1"/>
  <c r="I55" i="13" s="1"/>
  <c r="D55" i="13" a="1"/>
  <c r="D55" i="13" s="1"/>
  <c r="P54" i="13" a="1"/>
  <c r="P54" i="13" s="1"/>
  <c r="N54" i="13" a="1"/>
  <c r="N54" i="13" s="1"/>
  <c r="I54" i="13" a="1"/>
  <c r="I54" i="13" s="1"/>
  <c r="D54" i="13" a="1"/>
  <c r="D54" i="13" s="1"/>
  <c r="I52" i="13" a="1"/>
  <c r="I52" i="13" s="1"/>
  <c r="D52" i="13" a="1"/>
  <c r="D52" i="13" s="1"/>
  <c r="P51" i="13" a="1"/>
  <c r="P51" i="13" s="1"/>
  <c r="N51" i="13" a="1"/>
  <c r="N51" i="13" s="1"/>
  <c r="I51" i="13" a="1"/>
  <c r="I51" i="13" s="1"/>
  <c r="D51" i="13" a="1"/>
  <c r="D51" i="13" s="1"/>
  <c r="I49" i="13" a="1"/>
  <c r="I49" i="13" s="1"/>
  <c r="D49" i="13" a="1"/>
  <c r="D49" i="13" s="1"/>
  <c r="P48" i="13" a="1"/>
  <c r="P48" i="13" s="1"/>
  <c r="N48" i="13" a="1"/>
  <c r="N48" i="13" s="1"/>
  <c r="I48" i="13" a="1"/>
  <c r="I48" i="13" s="1"/>
  <c r="D48" i="13" a="1"/>
  <c r="D48" i="13" s="1"/>
  <c r="I46" i="13" a="1"/>
  <c r="I46" i="13" s="1"/>
  <c r="D46" i="13" a="1"/>
  <c r="D46" i="13" s="1"/>
  <c r="P45" i="13" a="1"/>
  <c r="P45" i="13" s="1"/>
  <c r="N45" i="13" a="1"/>
  <c r="N45" i="13" s="1"/>
  <c r="I45" i="13" a="1"/>
  <c r="I45" i="13" s="1"/>
  <c r="D45" i="13" a="1"/>
  <c r="D45" i="13" s="1"/>
  <c r="I43" i="13" a="1"/>
  <c r="I43" i="13" s="1"/>
  <c r="D43" i="13" a="1"/>
  <c r="D43" i="13" s="1"/>
  <c r="P42" i="13" a="1"/>
  <c r="P42" i="13" s="1"/>
  <c r="N42" i="13" a="1"/>
  <c r="N42" i="13" s="1"/>
  <c r="I42" i="13" a="1"/>
  <c r="I42" i="13" s="1"/>
  <c r="D42" i="13" a="1"/>
  <c r="D42" i="13" s="1"/>
  <c r="I40" i="13" a="1"/>
  <c r="I40" i="13" s="1"/>
  <c r="D40" i="13" a="1"/>
  <c r="D40" i="13" s="1"/>
  <c r="P39" i="13" a="1"/>
  <c r="P39" i="13" s="1"/>
  <c r="N39" i="13" a="1"/>
  <c r="N39" i="13" s="1"/>
  <c r="I39" i="13" a="1"/>
  <c r="I39" i="13" s="1"/>
  <c r="D39" i="13" a="1"/>
  <c r="D39" i="13" s="1"/>
  <c r="I37" i="13" a="1"/>
  <c r="I37" i="13" s="1"/>
  <c r="D37" i="13" a="1"/>
  <c r="D37" i="13" s="1"/>
  <c r="P36" i="13" a="1"/>
  <c r="P36" i="13" s="1"/>
  <c r="N36" i="13" a="1"/>
  <c r="N36" i="13" s="1"/>
  <c r="I36" i="13" a="1"/>
  <c r="I36" i="13" s="1"/>
  <c r="D36" i="13" a="1"/>
  <c r="D36" i="13" s="1"/>
  <c r="I34" i="13" a="1"/>
  <c r="I34" i="13" s="1"/>
  <c r="D34" i="13" a="1"/>
  <c r="D34" i="13" s="1"/>
  <c r="P33" i="13" a="1"/>
  <c r="P33" i="13" s="1"/>
  <c r="N33" i="13" a="1"/>
  <c r="N33" i="13" s="1"/>
  <c r="I33" i="13" a="1"/>
  <c r="I33" i="13" s="1"/>
  <c r="D33" i="13" a="1"/>
  <c r="D33" i="13" s="1"/>
  <c r="I31" i="13" a="1"/>
  <c r="I31" i="13" s="1"/>
  <c r="D31" i="13" a="1"/>
  <c r="D31" i="13" s="1"/>
  <c r="P30" i="13" a="1"/>
  <c r="P30" i="13" s="1"/>
  <c r="N30" i="13" a="1"/>
  <c r="N30" i="13" s="1"/>
  <c r="I30" i="13" a="1"/>
  <c r="I30" i="13" s="1"/>
  <c r="D30" i="13" a="1"/>
  <c r="D30" i="13" s="1"/>
  <c r="I28" i="13" a="1"/>
  <c r="I28" i="13" s="1"/>
  <c r="D28" i="13" a="1"/>
  <c r="D28" i="13" s="1"/>
  <c r="P27" i="13" a="1"/>
  <c r="P27" i="13" s="1"/>
  <c r="N27" i="13" a="1"/>
  <c r="N27" i="13" s="1"/>
  <c r="I27" i="13" a="1"/>
  <c r="I27" i="13" s="1"/>
  <c r="D27" i="13" a="1"/>
  <c r="D27" i="13" s="1"/>
  <c r="I25" i="13" a="1"/>
  <c r="I25" i="13" s="1"/>
  <c r="D25" i="13" a="1"/>
  <c r="D25" i="13" s="1"/>
  <c r="P24" i="13" a="1"/>
  <c r="P24" i="13" s="1"/>
  <c r="N24" i="13" a="1"/>
  <c r="N24" i="13" s="1"/>
  <c r="I24" i="13" a="1"/>
  <c r="I24" i="13" s="1"/>
  <c r="D24" i="13" a="1"/>
  <c r="D24" i="13" s="1"/>
  <c r="I22" i="13" a="1"/>
  <c r="I22" i="13" s="1"/>
  <c r="D22" i="13" a="1"/>
  <c r="D22" i="13" s="1"/>
  <c r="P21" i="13" a="1"/>
  <c r="P21" i="13" s="1"/>
  <c r="N21" i="13" a="1"/>
  <c r="N21" i="13" s="1"/>
  <c r="I21" i="13" a="1"/>
  <c r="I21" i="13" s="1"/>
  <c r="D21" i="13" a="1"/>
  <c r="D21" i="13" s="1"/>
  <c r="I19" i="13" a="1"/>
  <c r="I19" i="13" s="1"/>
  <c r="D19" i="13" a="1"/>
  <c r="D19" i="13" s="1"/>
  <c r="P18" i="13" a="1"/>
  <c r="P18" i="13" s="1"/>
  <c r="N18" i="13" a="1"/>
  <c r="N18" i="13" s="1"/>
  <c r="I18" i="13" a="1"/>
  <c r="I18" i="13" s="1"/>
  <c r="D18" i="13" a="1"/>
  <c r="D18" i="13" s="1"/>
  <c r="I16" i="13" a="1"/>
  <c r="I16" i="13" s="1"/>
  <c r="D16" i="13" a="1"/>
  <c r="D16" i="13" s="1"/>
  <c r="P15" i="13" a="1"/>
  <c r="P15" i="13" s="1"/>
  <c r="N15" i="13" a="1"/>
  <c r="N15" i="13" s="1"/>
  <c r="I15" i="13" a="1"/>
  <c r="I15" i="13" s="1"/>
  <c r="D15" i="13" a="1"/>
  <c r="D15" i="13" s="1"/>
  <c r="I13" i="13" a="1"/>
  <c r="I13" i="13" s="1"/>
  <c r="D13" i="13" a="1"/>
  <c r="D13" i="13" s="1"/>
  <c r="P12" i="13" a="1"/>
  <c r="P12" i="13" s="1"/>
  <c r="N12" i="13" a="1"/>
  <c r="N12" i="13" s="1"/>
  <c r="I12" i="13" a="1"/>
  <c r="I12" i="13" s="1"/>
  <c r="D12" i="13" a="1"/>
  <c r="D12" i="13" s="1"/>
  <c r="E5" i="13"/>
  <c r="I55" i="12" a="1"/>
  <c r="I55" i="12" s="1"/>
  <c r="D55" i="12" a="1"/>
  <c r="D55" i="12" s="1"/>
  <c r="P54" i="12" a="1"/>
  <c r="P54" i="12" s="1"/>
  <c r="N54" i="12" a="1"/>
  <c r="N54" i="12" s="1"/>
  <c r="I54" i="12" a="1"/>
  <c r="I54" i="12" s="1"/>
  <c r="D54" i="12" a="1"/>
  <c r="D54" i="12" s="1"/>
  <c r="I52" i="12" a="1"/>
  <c r="I52" i="12" s="1"/>
  <c r="D52" i="12" a="1"/>
  <c r="D52" i="12" s="1"/>
  <c r="P51" i="12" a="1"/>
  <c r="P51" i="12" s="1"/>
  <c r="N51" i="12" a="1"/>
  <c r="N51" i="12" s="1"/>
  <c r="I51" i="12" a="1"/>
  <c r="I51" i="12" s="1"/>
  <c r="D51" i="12" a="1"/>
  <c r="D51" i="12" s="1"/>
  <c r="I49" i="12" a="1"/>
  <c r="I49" i="12" s="1"/>
  <c r="D49" i="12" a="1"/>
  <c r="D49" i="12" s="1"/>
  <c r="P48" i="12" a="1"/>
  <c r="P48" i="12" s="1"/>
  <c r="N48" i="12" a="1"/>
  <c r="N48" i="12" s="1"/>
  <c r="I48" i="12" a="1"/>
  <c r="I48" i="12" s="1"/>
  <c r="D48" i="12" a="1"/>
  <c r="D48" i="12" s="1"/>
  <c r="I46" i="12" a="1"/>
  <c r="I46" i="12" s="1"/>
  <c r="D46" i="12" a="1"/>
  <c r="D46" i="12" s="1"/>
  <c r="P45" i="12" a="1"/>
  <c r="P45" i="12" s="1"/>
  <c r="N45" i="12" a="1"/>
  <c r="N45" i="12" s="1"/>
  <c r="I45" i="12" a="1"/>
  <c r="I45" i="12" s="1"/>
  <c r="D45" i="12" a="1"/>
  <c r="D45" i="12" s="1"/>
  <c r="I43" i="12" a="1"/>
  <c r="I43" i="12" s="1"/>
  <c r="D43" i="12" a="1"/>
  <c r="D43" i="12" s="1"/>
  <c r="P42" i="12" a="1"/>
  <c r="P42" i="12" s="1"/>
  <c r="N42" i="12" a="1"/>
  <c r="N42" i="12" s="1"/>
  <c r="I42" i="12" a="1"/>
  <c r="I42" i="12" s="1"/>
  <c r="D42" i="12" a="1"/>
  <c r="D42" i="12" s="1"/>
  <c r="I40" i="12" a="1"/>
  <c r="I40" i="12" s="1"/>
  <c r="D40" i="12" a="1"/>
  <c r="D40" i="12" s="1"/>
  <c r="P39" i="12" a="1"/>
  <c r="P39" i="12" s="1"/>
  <c r="N39" i="12" a="1"/>
  <c r="N39" i="12" s="1"/>
  <c r="I39" i="12" a="1"/>
  <c r="I39" i="12" s="1"/>
  <c r="D39" i="12" a="1"/>
  <c r="D39" i="12" s="1"/>
  <c r="I37" i="12" a="1"/>
  <c r="I37" i="12" s="1"/>
  <c r="D37" i="12" a="1"/>
  <c r="D37" i="12" s="1"/>
  <c r="P36" i="12" a="1"/>
  <c r="P36" i="12" s="1"/>
  <c r="N36" i="12" a="1"/>
  <c r="N36" i="12" s="1"/>
  <c r="I36" i="12" a="1"/>
  <c r="I36" i="12" s="1"/>
  <c r="D36" i="12" a="1"/>
  <c r="D36" i="12" s="1"/>
  <c r="I34" i="12" a="1"/>
  <c r="I34" i="12" s="1"/>
  <c r="D34" i="12" a="1"/>
  <c r="D34" i="12" s="1"/>
  <c r="P33" i="12" a="1"/>
  <c r="P33" i="12" s="1"/>
  <c r="N33" i="12" a="1"/>
  <c r="N33" i="12" s="1"/>
  <c r="I33" i="12" a="1"/>
  <c r="I33" i="12" s="1"/>
  <c r="D33" i="12" a="1"/>
  <c r="D33" i="12" s="1"/>
  <c r="I31" i="12" a="1"/>
  <c r="I31" i="12" s="1"/>
  <c r="D31" i="12" a="1"/>
  <c r="D31" i="12" s="1"/>
  <c r="P30" i="12" a="1"/>
  <c r="P30" i="12" s="1"/>
  <c r="N30" i="12" a="1"/>
  <c r="N30" i="12" s="1"/>
  <c r="I30" i="12" a="1"/>
  <c r="I30" i="12" s="1"/>
  <c r="D30" i="12" a="1"/>
  <c r="D30" i="12" s="1"/>
  <c r="I28" i="12" a="1"/>
  <c r="I28" i="12" s="1"/>
  <c r="D28" i="12" a="1"/>
  <c r="D28" i="12" s="1"/>
  <c r="P27" i="12" a="1"/>
  <c r="P27" i="12" s="1"/>
  <c r="N27" i="12" a="1"/>
  <c r="N27" i="12" s="1"/>
  <c r="I27" i="12" a="1"/>
  <c r="I27" i="12" s="1"/>
  <c r="D27" i="12" a="1"/>
  <c r="D27" i="12" s="1"/>
  <c r="I25" i="12" a="1"/>
  <c r="I25" i="12" s="1"/>
  <c r="D25" i="12" a="1"/>
  <c r="D25" i="12" s="1"/>
  <c r="P24" i="12" a="1"/>
  <c r="P24" i="12" s="1"/>
  <c r="N24" i="12" a="1"/>
  <c r="N24" i="12" s="1"/>
  <c r="I24" i="12" a="1"/>
  <c r="I24" i="12" s="1"/>
  <c r="D24" i="12" a="1"/>
  <c r="D24" i="12" s="1"/>
  <c r="I22" i="12" a="1"/>
  <c r="I22" i="12" s="1"/>
  <c r="D22" i="12" a="1"/>
  <c r="D22" i="12" s="1"/>
  <c r="P21" i="12" a="1"/>
  <c r="P21" i="12" s="1"/>
  <c r="N21" i="12" a="1"/>
  <c r="N21" i="12" s="1"/>
  <c r="I21" i="12" a="1"/>
  <c r="I21" i="12" s="1"/>
  <c r="D21" i="12" a="1"/>
  <c r="D21" i="12" s="1"/>
  <c r="I19" i="12" a="1"/>
  <c r="I19" i="12" s="1"/>
  <c r="D19" i="12" a="1"/>
  <c r="D19" i="12" s="1"/>
  <c r="P18" i="12" a="1"/>
  <c r="P18" i="12" s="1"/>
  <c r="N18" i="12" a="1"/>
  <c r="N18" i="12" s="1"/>
  <c r="I18" i="12" a="1"/>
  <c r="I18" i="12" s="1"/>
  <c r="D18" i="12" a="1"/>
  <c r="D18" i="12" s="1"/>
  <c r="I16" i="12" a="1"/>
  <c r="I16" i="12" s="1"/>
  <c r="D16" i="12" a="1"/>
  <c r="D16" i="12" s="1"/>
  <c r="P15" i="12" a="1"/>
  <c r="P15" i="12" s="1"/>
  <c r="N15" i="12" a="1"/>
  <c r="N15" i="12" s="1"/>
  <c r="I15" i="12" a="1"/>
  <c r="I15" i="12" s="1"/>
  <c r="D15" i="12" a="1"/>
  <c r="D15" i="12" s="1"/>
  <c r="I13" i="12" a="1"/>
  <c r="I13" i="12" s="1"/>
  <c r="D13" i="12" a="1"/>
  <c r="D13" i="12" s="1"/>
  <c r="P12" i="12" a="1"/>
  <c r="P12" i="12" s="1"/>
  <c r="N12" i="12" a="1"/>
  <c r="N12" i="12" s="1"/>
  <c r="I12" i="12" a="1"/>
  <c r="I12" i="12" s="1"/>
  <c r="D12" i="12" a="1"/>
  <c r="D12" i="12" s="1"/>
  <c r="E5" i="12"/>
  <c r="I55" i="11" a="1"/>
  <c r="I55" i="11" s="1"/>
  <c r="D55" i="11" a="1"/>
  <c r="D55" i="11" s="1"/>
  <c r="P54" i="11" a="1"/>
  <c r="P54" i="11" s="1"/>
  <c r="N54" i="11" a="1"/>
  <c r="N54" i="11" s="1"/>
  <c r="I54" i="11" a="1"/>
  <c r="I54" i="11" s="1"/>
  <c r="D54" i="11" a="1"/>
  <c r="D54" i="11" s="1"/>
  <c r="I52" i="11" a="1"/>
  <c r="I52" i="11" s="1"/>
  <c r="D52" i="11" a="1"/>
  <c r="D52" i="11" s="1"/>
  <c r="P51" i="11" a="1"/>
  <c r="P51" i="11" s="1"/>
  <c r="N51" i="11" a="1"/>
  <c r="N51" i="11" s="1"/>
  <c r="I51" i="11" a="1"/>
  <c r="I51" i="11" s="1"/>
  <c r="D51" i="11" a="1"/>
  <c r="D51" i="11" s="1"/>
  <c r="I49" i="11" a="1"/>
  <c r="I49" i="11" s="1"/>
  <c r="D49" i="11" a="1"/>
  <c r="D49" i="11" s="1"/>
  <c r="P48" i="11" a="1"/>
  <c r="P48" i="11" s="1"/>
  <c r="N48" i="11" a="1"/>
  <c r="N48" i="11" s="1"/>
  <c r="I48" i="11" a="1"/>
  <c r="I48" i="11" s="1"/>
  <c r="D48" i="11" a="1"/>
  <c r="D48" i="11" s="1"/>
  <c r="I46" i="11" a="1"/>
  <c r="I46" i="11" s="1"/>
  <c r="D46" i="11" a="1"/>
  <c r="D46" i="11" s="1"/>
  <c r="P45" i="11" a="1"/>
  <c r="P45" i="11" s="1"/>
  <c r="N45" i="11" a="1"/>
  <c r="N45" i="11" s="1"/>
  <c r="I45" i="11" a="1"/>
  <c r="I45" i="11" s="1"/>
  <c r="D45" i="11" a="1"/>
  <c r="D45" i="11" s="1"/>
  <c r="I43" i="11" a="1"/>
  <c r="I43" i="11" s="1"/>
  <c r="D43" i="11" a="1"/>
  <c r="D43" i="11" s="1"/>
  <c r="P42" i="11" a="1"/>
  <c r="P42" i="11" s="1"/>
  <c r="N42" i="11" a="1"/>
  <c r="N42" i="11" s="1"/>
  <c r="I42" i="11" a="1"/>
  <c r="I42" i="11" s="1"/>
  <c r="D42" i="11" a="1"/>
  <c r="D42" i="11" s="1"/>
  <c r="I40" i="11" a="1"/>
  <c r="I40" i="11" s="1"/>
  <c r="D40" i="11" a="1"/>
  <c r="D40" i="11" s="1"/>
  <c r="P39" i="11" a="1"/>
  <c r="P39" i="11" s="1"/>
  <c r="N39" i="11" a="1"/>
  <c r="N39" i="11" s="1"/>
  <c r="I39" i="11" a="1"/>
  <c r="I39" i="11" s="1"/>
  <c r="D39" i="11" a="1"/>
  <c r="D39" i="11" s="1"/>
  <c r="I37" i="11" a="1"/>
  <c r="I37" i="11" s="1"/>
  <c r="D37" i="11" a="1"/>
  <c r="D37" i="11" s="1"/>
  <c r="P36" i="11" a="1"/>
  <c r="P36" i="11" s="1"/>
  <c r="N36" i="11" a="1"/>
  <c r="N36" i="11" s="1"/>
  <c r="I36" i="11" a="1"/>
  <c r="I36" i="11" s="1"/>
  <c r="D36" i="11" a="1"/>
  <c r="D36" i="11" s="1"/>
  <c r="I34" i="11" a="1"/>
  <c r="I34" i="11" s="1"/>
  <c r="D34" i="11" a="1"/>
  <c r="D34" i="11" s="1"/>
  <c r="P33" i="11" a="1"/>
  <c r="P33" i="11" s="1"/>
  <c r="N33" i="11" a="1"/>
  <c r="N33" i="11" s="1"/>
  <c r="I33" i="11" a="1"/>
  <c r="I33" i="11" s="1"/>
  <c r="D33" i="11" a="1"/>
  <c r="D33" i="11" s="1"/>
  <c r="I31" i="11" a="1"/>
  <c r="I31" i="11" s="1"/>
  <c r="D31" i="11" a="1"/>
  <c r="D31" i="11" s="1"/>
  <c r="P30" i="11" a="1"/>
  <c r="P30" i="11" s="1"/>
  <c r="N30" i="11" a="1"/>
  <c r="N30" i="11" s="1"/>
  <c r="I30" i="11" a="1"/>
  <c r="I30" i="11" s="1"/>
  <c r="D30" i="11" a="1"/>
  <c r="D30" i="11" s="1"/>
  <c r="I28" i="11" a="1"/>
  <c r="I28" i="11" s="1"/>
  <c r="D28" i="11" a="1"/>
  <c r="D28" i="11" s="1"/>
  <c r="P27" i="11" a="1"/>
  <c r="P27" i="11" s="1"/>
  <c r="N27" i="11" a="1"/>
  <c r="N27" i="11" s="1"/>
  <c r="I27" i="11" a="1"/>
  <c r="I27" i="11" s="1"/>
  <c r="D27" i="11" a="1"/>
  <c r="D27" i="11" s="1"/>
  <c r="I25" i="11" a="1"/>
  <c r="I25" i="11" s="1"/>
  <c r="D25" i="11" a="1"/>
  <c r="D25" i="11" s="1"/>
  <c r="P24" i="11" a="1"/>
  <c r="P24" i="11" s="1"/>
  <c r="N24" i="11" a="1"/>
  <c r="N24" i="11" s="1"/>
  <c r="I24" i="11" a="1"/>
  <c r="I24" i="11" s="1"/>
  <c r="D24" i="11" a="1"/>
  <c r="D24" i="11" s="1"/>
  <c r="I22" i="11" a="1"/>
  <c r="I22" i="11" s="1"/>
  <c r="D22" i="11" a="1"/>
  <c r="D22" i="11" s="1"/>
  <c r="P21" i="11" a="1"/>
  <c r="P21" i="11" s="1"/>
  <c r="N21" i="11" a="1"/>
  <c r="N21" i="11" s="1"/>
  <c r="I21" i="11" a="1"/>
  <c r="I21" i="11" s="1"/>
  <c r="D21" i="11" a="1"/>
  <c r="D21" i="11" s="1"/>
  <c r="I19" i="11" a="1"/>
  <c r="I19" i="11" s="1"/>
  <c r="D19" i="11" a="1"/>
  <c r="D19" i="11" s="1"/>
  <c r="P18" i="11" a="1"/>
  <c r="P18" i="11" s="1"/>
  <c r="N18" i="11" a="1"/>
  <c r="N18" i="11" s="1"/>
  <c r="I18" i="11" a="1"/>
  <c r="I18" i="11" s="1"/>
  <c r="D18" i="11" a="1"/>
  <c r="D18" i="11" s="1"/>
  <c r="I16" i="11" a="1"/>
  <c r="I16" i="11" s="1"/>
  <c r="D16" i="11" a="1"/>
  <c r="D16" i="11" s="1"/>
  <c r="P15" i="11" a="1"/>
  <c r="P15" i="11" s="1"/>
  <c r="N15" i="11" a="1"/>
  <c r="N15" i="11" s="1"/>
  <c r="I15" i="11" a="1"/>
  <c r="I15" i="11" s="1"/>
  <c r="D15" i="11" a="1"/>
  <c r="D15" i="11" s="1"/>
  <c r="I13" i="11" a="1"/>
  <c r="I13" i="11" s="1"/>
  <c r="D13" i="11" a="1"/>
  <c r="D13" i="11" s="1"/>
  <c r="P12" i="11" a="1"/>
  <c r="P12" i="11" s="1"/>
  <c r="N12" i="11" a="1"/>
  <c r="N12" i="11" s="1"/>
  <c r="I12" i="11" a="1"/>
  <c r="I12" i="11" s="1"/>
  <c r="D12" i="11" a="1"/>
  <c r="D12" i="11" s="1"/>
  <c r="E5" i="11"/>
  <c r="I55" i="10" a="1"/>
  <c r="I55" i="10" s="1"/>
  <c r="D55" i="10" a="1"/>
  <c r="D55" i="10" s="1"/>
  <c r="P54" i="10" a="1"/>
  <c r="P54" i="10" s="1"/>
  <c r="N54" i="10" a="1"/>
  <c r="N54" i="10" s="1"/>
  <c r="I54" i="10" a="1"/>
  <c r="I54" i="10" s="1"/>
  <c r="D54" i="10" a="1"/>
  <c r="D54" i="10" s="1"/>
  <c r="I52" i="10" a="1"/>
  <c r="I52" i="10" s="1"/>
  <c r="D52" i="10" a="1"/>
  <c r="D52" i="10" s="1"/>
  <c r="P51" i="10" a="1"/>
  <c r="P51" i="10" s="1"/>
  <c r="N51" i="10" a="1"/>
  <c r="N51" i="10" s="1"/>
  <c r="I51" i="10" a="1"/>
  <c r="I51" i="10" s="1"/>
  <c r="D51" i="10" a="1"/>
  <c r="D51" i="10" s="1"/>
  <c r="I49" i="10" a="1"/>
  <c r="I49" i="10" s="1"/>
  <c r="D49" i="10" a="1"/>
  <c r="D49" i="10" s="1"/>
  <c r="P48" i="10" a="1"/>
  <c r="P48" i="10" s="1"/>
  <c r="N48" i="10" a="1"/>
  <c r="N48" i="10" s="1"/>
  <c r="I48" i="10" a="1"/>
  <c r="I48" i="10" s="1"/>
  <c r="D48" i="10" a="1"/>
  <c r="D48" i="10" s="1"/>
  <c r="I46" i="10" a="1"/>
  <c r="I46" i="10" s="1"/>
  <c r="D46" i="10" a="1"/>
  <c r="D46" i="10" s="1"/>
  <c r="P45" i="10" a="1"/>
  <c r="P45" i="10" s="1"/>
  <c r="N45" i="10" a="1"/>
  <c r="N45" i="10" s="1"/>
  <c r="I45" i="10" a="1"/>
  <c r="I45" i="10" s="1"/>
  <c r="D45" i="10" a="1"/>
  <c r="D45" i="10" s="1"/>
  <c r="I43" i="10" a="1"/>
  <c r="I43" i="10" s="1"/>
  <c r="D43" i="10" a="1"/>
  <c r="D43" i="10" s="1"/>
  <c r="P42" i="10" a="1"/>
  <c r="P42" i="10" s="1"/>
  <c r="N42" i="10" a="1"/>
  <c r="N42" i="10" s="1"/>
  <c r="I42" i="10" a="1"/>
  <c r="I42" i="10" s="1"/>
  <c r="D42" i="10" a="1"/>
  <c r="D42" i="10" s="1"/>
  <c r="I40" i="10" a="1"/>
  <c r="I40" i="10" s="1"/>
  <c r="D40" i="10" a="1"/>
  <c r="D40" i="10" s="1"/>
  <c r="P39" i="10" a="1"/>
  <c r="P39" i="10" s="1"/>
  <c r="N39" i="10" a="1"/>
  <c r="N39" i="10" s="1"/>
  <c r="I39" i="10" a="1"/>
  <c r="I39" i="10" s="1"/>
  <c r="D39" i="10" a="1"/>
  <c r="D39" i="10" s="1"/>
  <c r="I37" i="10" a="1"/>
  <c r="I37" i="10" s="1"/>
  <c r="D37" i="10" a="1"/>
  <c r="D37" i="10" s="1"/>
  <c r="P36" i="10" a="1"/>
  <c r="P36" i="10" s="1"/>
  <c r="N36" i="10" a="1"/>
  <c r="N36" i="10" s="1"/>
  <c r="I36" i="10" a="1"/>
  <c r="I36" i="10" s="1"/>
  <c r="D36" i="10" a="1"/>
  <c r="D36" i="10" s="1"/>
  <c r="I34" i="10" a="1"/>
  <c r="I34" i="10" s="1"/>
  <c r="D34" i="10" a="1"/>
  <c r="D34" i="10" s="1"/>
  <c r="P33" i="10" a="1"/>
  <c r="P33" i="10" s="1"/>
  <c r="N33" i="10" a="1"/>
  <c r="N33" i="10" s="1"/>
  <c r="I33" i="10" a="1"/>
  <c r="I33" i="10" s="1"/>
  <c r="D33" i="10" a="1"/>
  <c r="D33" i="10" s="1"/>
  <c r="I31" i="10" a="1"/>
  <c r="I31" i="10" s="1"/>
  <c r="D31" i="10" a="1"/>
  <c r="D31" i="10" s="1"/>
  <c r="P30" i="10" a="1"/>
  <c r="P30" i="10" s="1"/>
  <c r="N30" i="10" a="1"/>
  <c r="N30" i="10" s="1"/>
  <c r="I30" i="10" a="1"/>
  <c r="I30" i="10" s="1"/>
  <c r="D30" i="10" a="1"/>
  <c r="D30" i="10" s="1"/>
  <c r="I28" i="10" a="1"/>
  <c r="I28" i="10" s="1"/>
  <c r="D28" i="10" a="1"/>
  <c r="D28" i="10" s="1"/>
  <c r="P27" i="10" a="1"/>
  <c r="P27" i="10" s="1"/>
  <c r="N27" i="10" a="1"/>
  <c r="N27" i="10" s="1"/>
  <c r="I27" i="10" a="1"/>
  <c r="I27" i="10" s="1"/>
  <c r="D27" i="10" a="1"/>
  <c r="D27" i="10" s="1"/>
  <c r="I25" i="10" a="1"/>
  <c r="I25" i="10" s="1"/>
  <c r="D25" i="10" a="1"/>
  <c r="D25" i="10" s="1"/>
  <c r="P24" i="10" a="1"/>
  <c r="P24" i="10" s="1"/>
  <c r="N24" i="10" a="1"/>
  <c r="N24" i="10" s="1"/>
  <c r="I24" i="10" a="1"/>
  <c r="I24" i="10" s="1"/>
  <c r="D24" i="10" a="1"/>
  <c r="D24" i="10" s="1"/>
  <c r="I22" i="10" a="1"/>
  <c r="I22" i="10" s="1"/>
  <c r="D22" i="10" a="1"/>
  <c r="D22" i="10" s="1"/>
  <c r="P21" i="10" a="1"/>
  <c r="P21" i="10" s="1"/>
  <c r="N21" i="10" a="1"/>
  <c r="N21" i="10" s="1"/>
  <c r="I21" i="10" a="1"/>
  <c r="I21" i="10" s="1"/>
  <c r="D21" i="10" a="1"/>
  <c r="D21" i="10" s="1"/>
  <c r="I19" i="10" a="1"/>
  <c r="I19" i="10" s="1"/>
  <c r="D19" i="10" a="1"/>
  <c r="D19" i="10" s="1"/>
  <c r="P18" i="10" a="1"/>
  <c r="P18" i="10" s="1"/>
  <c r="N18" i="10" a="1"/>
  <c r="N18" i="10" s="1"/>
  <c r="I18" i="10" a="1"/>
  <c r="I18" i="10" s="1"/>
  <c r="D18" i="10" a="1"/>
  <c r="D18" i="10" s="1"/>
  <c r="I16" i="10" a="1"/>
  <c r="I16" i="10" s="1"/>
  <c r="D16" i="10" a="1"/>
  <c r="D16" i="10" s="1"/>
  <c r="P15" i="10" a="1"/>
  <c r="P15" i="10" s="1"/>
  <c r="N15" i="10" a="1"/>
  <c r="N15" i="10" s="1"/>
  <c r="I15" i="10" a="1"/>
  <c r="I15" i="10" s="1"/>
  <c r="D15" i="10" a="1"/>
  <c r="D15" i="10" s="1"/>
  <c r="I13" i="10" a="1"/>
  <c r="I13" i="10" s="1"/>
  <c r="D13" i="10" a="1"/>
  <c r="D13" i="10" s="1"/>
  <c r="P12" i="10" a="1"/>
  <c r="P12" i="10" s="1"/>
  <c r="N12" i="10" a="1"/>
  <c r="N12" i="10" s="1"/>
  <c r="I12" i="10" a="1"/>
  <c r="I12" i="10" s="1"/>
  <c r="D12" i="10" a="1"/>
  <c r="D12" i="10" s="1"/>
  <c r="E5" i="10"/>
  <c r="I55" i="9" a="1"/>
  <c r="I55" i="9" s="1"/>
  <c r="D55" i="9" a="1"/>
  <c r="D55" i="9" s="1"/>
  <c r="P54" i="9" a="1"/>
  <c r="P54" i="9" s="1"/>
  <c r="N54" i="9" a="1"/>
  <c r="N54" i="9" s="1"/>
  <c r="I54" i="9" a="1"/>
  <c r="I54" i="9" s="1"/>
  <c r="D54" i="9" a="1"/>
  <c r="D54" i="9" s="1"/>
  <c r="I52" i="9" a="1"/>
  <c r="I52" i="9" s="1"/>
  <c r="D52" i="9" a="1"/>
  <c r="D52" i="9" s="1"/>
  <c r="P51" i="9" a="1"/>
  <c r="P51" i="9" s="1"/>
  <c r="N51" i="9" a="1"/>
  <c r="N51" i="9" s="1"/>
  <c r="I51" i="9" a="1"/>
  <c r="I51" i="9" s="1"/>
  <c r="D51" i="9" a="1"/>
  <c r="D51" i="9" s="1"/>
  <c r="I49" i="9" a="1"/>
  <c r="I49" i="9" s="1"/>
  <c r="D49" i="9" a="1"/>
  <c r="D49" i="9" s="1"/>
  <c r="P48" i="9" a="1"/>
  <c r="P48" i="9" s="1"/>
  <c r="N48" i="9" a="1"/>
  <c r="N48" i="9" s="1"/>
  <c r="I48" i="9" a="1"/>
  <c r="I48" i="9" s="1"/>
  <c r="D48" i="9" a="1"/>
  <c r="D48" i="9" s="1"/>
  <c r="I46" i="9" a="1"/>
  <c r="I46" i="9" s="1"/>
  <c r="D46" i="9" a="1"/>
  <c r="D46" i="9" s="1"/>
  <c r="P45" i="9" a="1"/>
  <c r="P45" i="9" s="1"/>
  <c r="N45" i="9" a="1"/>
  <c r="N45" i="9" s="1"/>
  <c r="I45" i="9" a="1"/>
  <c r="I45" i="9" s="1"/>
  <c r="D45" i="9" a="1"/>
  <c r="D45" i="9" s="1"/>
  <c r="I43" i="9" a="1"/>
  <c r="I43" i="9" s="1"/>
  <c r="D43" i="9" a="1"/>
  <c r="D43" i="9" s="1"/>
  <c r="P42" i="9" a="1"/>
  <c r="P42" i="9" s="1"/>
  <c r="N42" i="9" a="1"/>
  <c r="N42" i="9" s="1"/>
  <c r="I42" i="9" a="1"/>
  <c r="I42" i="9" s="1"/>
  <c r="D42" i="9" a="1"/>
  <c r="D42" i="9" s="1"/>
  <c r="I40" i="9" a="1"/>
  <c r="I40" i="9" s="1"/>
  <c r="D40" i="9" a="1"/>
  <c r="D40" i="9" s="1"/>
  <c r="P39" i="9" a="1"/>
  <c r="P39" i="9" s="1"/>
  <c r="N39" i="9" a="1"/>
  <c r="N39" i="9" s="1"/>
  <c r="I39" i="9" a="1"/>
  <c r="I39" i="9" s="1"/>
  <c r="D39" i="9" a="1"/>
  <c r="D39" i="9" s="1"/>
  <c r="I37" i="9" a="1"/>
  <c r="I37" i="9" s="1"/>
  <c r="D37" i="9" a="1"/>
  <c r="D37" i="9" s="1"/>
  <c r="P36" i="9" a="1"/>
  <c r="P36" i="9" s="1"/>
  <c r="N36" i="9" a="1"/>
  <c r="N36" i="9" s="1"/>
  <c r="I36" i="9" a="1"/>
  <c r="I36" i="9" s="1"/>
  <c r="D36" i="9" a="1"/>
  <c r="D36" i="9" s="1"/>
  <c r="I34" i="9" a="1"/>
  <c r="I34" i="9" s="1"/>
  <c r="D34" i="9" a="1"/>
  <c r="D34" i="9" s="1"/>
  <c r="P33" i="9" a="1"/>
  <c r="P33" i="9" s="1"/>
  <c r="N33" i="9" a="1"/>
  <c r="N33" i="9" s="1"/>
  <c r="I33" i="9" a="1"/>
  <c r="I33" i="9" s="1"/>
  <c r="D33" i="9" a="1"/>
  <c r="D33" i="9" s="1"/>
  <c r="I31" i="9" a="1"/>
  <c r="I31" i="9" s="1"/>
  <c r="D31" i="9" a="1"/>
  <c r="D31" i="9" s="1"/>
  <c r="P30" i="9" a="1"/>
  <c r="P30" i="9" s="1"/>
  <c r="N30" i="9" a="1"/>
  <c r="N30" i="9" s="1"/>
  <c r="I30" i="9" a="1"/>
  <c r="I30" i="9" s="1"/>
  <c r="D30" i="9" a="1"/>
  <c r="D30" i="9" s="1"/>
  <c r="I28" i="9" a="1"/>
  <c r="I28" i="9" s="1"/>
  <c r="D28" i="9" a="1"/>
  <c r="D28" i="9" s="1"/>
  <c r="P27" i="9" a="1"/>
  <c r="P27" i="9" s="1"/>
  <c r="N27" i="9" a="1"/>
  <c r="N27" i="9" s="1"/>
  <c r="I27" i="9" a="1"/>
  <c r="I27" i="9" s="1"/>
  <c r="D27" i="9" a="1"/>
  <c r="D27" i="9" s="1"/>
  <c r="I25" i="9" a="1"/>
  <c r="I25" i="9" s="1"/>
  <c r="D25" i="9" a="1"/>
  <c r="D25" i="9" s="1"/>
  <c r="P24" i="9" a="1"/>
  <c r="P24" i="9" s="1"/>
  <c r="N24" i="9" a="1"/>
  <c r="N24" i="9" s="1"/>
  <c r="I24" i="9" a="1"/>
  <c r="I24" i="9" s="1"/>
  <c r="D24" i="9" a="1"/>
  <c r="D24" i="9" s="1"/>
  <c r="I22" i="9" a="1"/>
  <c r="I22" i="9" s="1"/>
  <c r="D22" i="9" a="1"/>
  <c r="D22" i="9" s="1"/>
  <c r="P21" i="9" a="1"/>
  <c r="P21" i="9" s="1"/>
  <c r="N21" i="9" a="1"/>
  <c r="N21" i="9" s="1"/>
  <c r="I21" i="9" a="1"/>
  <c r="I21" i="9" s="1"/>
  <c r="D21" i="9" a="1"/>
  <c r="D21" i="9" s="1"/>
  <c r="I19" i="9" a="1"/>
  <c r="I19" i="9" s="1"/>
  <c r="D19" i="9" a="1"/>
  <c r="D19" i="9" s="1"/>
  <c r="P18" i="9" a="1"/>
  <c r="P18" i="9" s="1"/>
  <c r="N18" i="9" a="1"/>
  <c r="N18" i="9" s="1"/>
  <c r="I18" i="9" a="1"/>
  <c r="I18" i="9" s="1"/>
  <c r="D18" i="9" a="1"/>
  <c r="D18" i="9" s="1"/>
  <c r="I16" i="9" a="1"/>
  <c r="I16" i="9" s="1"/>
  <c r="D16" i="9" a="1"/>
  <c r="D16" i="9" s="1"/>
  <c r="P15" i="9" a="1"/>
  <c r="P15" i="9" s="1"/>
  <c r="N15" i="9" a="1"/>
  <c r="N15" i="9" s="1"/>
  <c r="I15" i="9" a="1"/>
  <c r="I15" i="9" s="1"/>
  <c r="D15" i="9" a="1"/>
  <c r="D15" i="9" s="1"/>
  <c r="I13" i="9" a="1"/>
  <c r="I13" i="9" s="1"/>
  <c r="D13" i="9" a="1"/>
  <c r="D13" i="9" s="1"/>
  <c r="P12" i="9" a="1"/>
  <c r="P12" i="9" s="1"/>
  <c r="N12" i="9" a="1"/>
  <c r="N12" i="9" s="1"/>
  <c r="I12" i="9" a="1"/>
  <c r="I12" i="9" s="1"/>
  <c r="D12" i="9" a="1"/>
  <c r="D12" i="9" s="1"/>
  <c r="E5" i="9"/>
  <c r="I55" i="8" a="1"/>
  <c r="I55" i="8" s="1"/>
  <c r="D55" i="8" a="1"/>
  <c r="D55" i="8" s="1"/>
  <c r="P54" i="8" a="1"/>
  <c r="P54" i="8" s="1"/>
  <c r="N54" i="8" a="1"/>
  <c r="N54" i="8" s="1"/>
  <c r="I54" i="8" a="1"/>
  <c r="I54" i="8" s="1"/>
  <c r="D54" i="8" a="1"/>
  <c r="D54" i="8" s="1"/>
  <c r="I52" i="8" a="1"/>
  <c r="I52" i="8" s="1"/>
  <c r="D52" i="8" a="1"/>
  <c r="D52" i="8" s="1"/>
  <c r="P51" i="8" a="1"/>
  <c r="P51" i="8" s="1"/>
  <c r="N51" i="8" a="1"/>
  <c r="N51" i="8" s="1"/>
  <c r="I51" i="8" a="1"/>
  <c r="I51" i="8" s="1"/>
  <c r="D51" i="8" a="1"/>
  <c r="D51" i="8" s="1"/>
  <c r="I49" i="8" a="1"/>
  <c r="I49" i="8" s="1"/>
  <c r="D49" i="8" a="1"/>
  <c r="D49" i="8" s="1"/>
  <c r="P48" i="8" a="1"/>
  <c r="P48" i="8" s="1"/>
  <c r="N48" i="8" a="1"/>
  <c r="N48" i="8" s="1"/>
  <c r="I48" i="8" a="1"/>
  <c r="I48" i="8" s="1"/>
  <c r="D48" i="8" a="1"/>
  <c r="D48" i="8" s="1"/>
  <c r="I46" i="8" a="1"/>
  <c r="I46" i="8" s="1"/>
  <c r="D46" i="8" a="1"/>
  <c r="D46" i="8" s="1"/>
  <c r="P45" i="8" a="1"/>
  <c r="P45" i="8" s="1"/>
  <c r="N45" i="8" a="1"/>
  <c r="N45" i="8" s="1"/>
  <c r="I45" i="8" a="1"/>
  <c r="I45" i="8" s="1"/>
  <c r="D45" i="8" a="1"/>
  <c r="D45" i="8" s="1"/>
  <c r="I43" i="8" a="1"/>
  <c r="I43" i="8" s="1"/>
  <c r="D43" i="8" a="1"/>
  <c r="D43" i="8" s="1"/>
  <c r="P42" i="8" a="1"/>
  <c r="P42" i="8" s="1"/>
  <c r="N42" i="8" a="1"/>
  <c r="N42" i="8" s="1"/>
  <c r="I42" i="8" a="1"/>
  <c r="I42" i="8" s="1"/>
  <c r="D42" i="8" a="1"/>
  <c r="D42" i="8" s="1"/>
  <c r="I40" i="8" a="1"/>
  <c r="I40" i="8" s="1"/>
  <c r="D40" i="8" a="1"/>
  <c r="D40" i="8" s="1"/>
  <c r="P39" i="8" a="1"/>
  <c r="P39" i="8" s="1"/>
  <c r="N39" i="8" a="1"/>
  <c r="N39" i="8" s="1"/>
  <c r="I39" i="8" a="1"/>
  <c r="I39" i="8" s="1"/>
  <c r="D39" i="8" a="1"/>
  <c r="D39" i="8" s="1"/>
  <c r="I37" i="8" a="1"/>
  <c r="I37" i="8" s="1"/>
  <c r="D37" i="8" a="1"/>
  <c r="D37" i="8" s="1"/>
  <c r="P36" i="8" a="1"/>
  <c r="P36" i="8" s="1"/>
  <c r="N36" i="8" a="1"/>
  <c r="N36" i="8" s="1"/>
  <c r="I36" i="8" a="1"/>
  <c r="I36" i="8" s="1"/>
  <c r="D36" i="8" a="1"/>
  <c r="D36" i="8" s="1"/>
  <c r="I34" i="8" a="1"/>
  <c r="I34" i="8" s="1"/>
  <c r="D34" i="8" a="1"/>
  <c r="D34" i="8" s="1"/>
  <c r="P33" i="8" a="1"/>
  <c r="P33" i="8" s="1"/>
  <c r="N33" i="8" a="1"/>
  <c r="N33" i="8" s="1"/>
  <c r="I33" i="8" a="1"/>
  <c r="I33" i="8" s="1"/>
  <c r="D33" i="8" a="1"/>
  <c r="D33" i="8" s="1"/>
  <c r="I31" i="8" a="1"/>
  <c r="I31" i="8" s="1"/>
  <c r="D31" i="8" a="1"/>
  <c r="D31" i="8" s="1"/>
  <c r="P30" i="8" a="1"/>
  <c r="P30" i="8" s="1"/>
  <c r="N30" i="8" a="1"/>
  <c r="N30" i="8" s="1"/>
  <c r="I30" i="8" a="1"/>
  <c r="I30" i="8" s="1"/>
  <c r="D30" i="8" a="1"/>
  <c r="D30" i="8" s="1"/>
  <c r="I28" i="8" a="1"/>
  <c r="I28" i="8" s="1"/>
  <c r="D28" i="8" a="1"/>
  <c r="D28" i="8" s="1"/>
  <c r="P27" i="8" a="1"/>
  <c r="P27" i="8" s="1"/>
  <c r="N27" i="8" a="1"/>
  <c r="N27" i="8" s="1"/>
  <c r="I27" i="8" a="1"/>
  <c r="I27" i="8" s="1"/>
  <c r="D27" i="8" a="1"/>
  <c r="D27" i="8" s="1"/>
  <c r="I25" i="8" a="1"/>
  <c r="I25" i="8" s="1"/>
  <c r="D25" i="8" a="1"/>
  <c r="D25" i="8" s="1"/>
  <c r="P24" i="8" a="1"/>
  <c r="P24" i="8" s="1"/>
  <c r="N24" i="8" a="1"/>
  <c r="N24" i="8" s="1"/>
  <c r="I24" i="8" a="1"/>
  <c r="I24" i="8" s="1"/>
  <c r="D24" i="8" a="1"/>
  <c r="D24" i="8" s="1"/>
  <c r="I22" i="8" a="1"/>
  <c r="I22" i="8" s="1"/>
  <c r="D22" i="8" a="1"/>
  <c r="D22" i="8" s="1"/>
  <c r="P21" i="8" a="1"/>
  <c r="P21" i="8" s="1"/>
  <c r="N21" i="8" a="1"/>
  <c r="N21" i="8" s="1"/>
  <c r="I21" i="8" a="1"/>
  <c r="I21" i="8" s="1"/>
  <c r="D21" i="8" a="1"/>
  <c r="D21" i="8" s="1"/>
  <c r="I19" i="8" a="1"/>
  <c r="I19" i="8" s="1"/>
  <c r="D19" i="8" a="1"/>
  <c r="D19" i="8" s="1"/>
  <c r="P18" i="8" a="1"/>
  <c r="P18" i="8" s="1"/>
  <c r="N18" i="8" a="1"/>
  <c r="N18" i="8" s="1"/>
  <c r="I18" i="8" a="1"/>
  <c r="I18" i="8" s="1"/>
  <c r="D18" i="8" a="1"/>
  <c r="D18" i="8" s="1"/>
  <c r="I16" i="8" a="1"/>
  <c r="I16" i="8" s="1"/>
  <c r="D16" i="8" a="1"/>
  <c r="D16" i="8" s="1"/>
  <c r="P15" i="8" a="1"/>
  <c r="P15" i="8" s="1"/>
  <c r="N15" i="8" a="1"/>
  <c r="N15" i="8" s="1"/>
  <c r="I15" i="8" a="1"/>
  <c r="I15" i="8" s="1"/>
  <c r="D15" i="8" a="1"/>
  <c r="D15" i="8" s="1"/>
  <c r="I13" i="8" a="1"/>
  <c r="I13" i="8" s="1"/>
  <c r="D13" i="8" a="1"/>
  <c r="D13" i="8" s="1"/>
  <c r="P12" i="8" a="1"/>
  <c r="P12" i="8" s="1"/>
  <c r="N12" i="8" a="1"/>
  <c r="N12" i="8" s="1"/>
  <c r="I12" i="8" a="1"/>
  <c r="I12" i="8" s="1"/>
  <c r="D12" i="8" a="1"/>
  <c r="D12" i="8" s="1"/>
  <c r="E5" i="8"/>
  <c r="I55" i="7" a="1"/>
  <c r="I55" i="7" s="1"/>
  <c r="D55" i="7" a="1"/>
  <c r="D55" i="7" s="1"/>
  <c r="P54" i="7" a="1"/>
  <c r="P54" i="7" s="1"/>
  <c r="N54" i="7" a="1"/>
  <c r="N54" i="7" s="1"/>
  <c r="I54" i="7" a="1"/>
  <c r="I54" i="7" s="1"/>
  <c r="D54" i="7" a="1"/>
  <c r="D54" i="7" s="1"/>
  <c r="I52" i="7" a="1"/>
  <c r="I52" i="7" s="1"/>
  <c r="D52" i="7" a="1"/>
  <c r="D52" i="7" s="1"/>
  <c r="P51" i="7" a="1"/>
  <c r="P51" i="7" s="1"/>
  <c r="N51" i="7" a="1"/>
  <c r="N51" i="7" s="1"/>
  <c r="I51" i="7" a="1"/>
  <c r="I51" i="7" s="1"/>
  <c r="D51" i="7" a="1"/>
  <c r="D51" i="7" s="1"/>
  <c r="I49" i="7" a="1"/>
  <c r="I49" i="7" s="1"/>
  <c r="D49" i="7" a="1"/>
  <c r="D49" i="7" s="1"/>
  <c r="P48" i="7" a="1"/>
  <c r="P48" i="7" s="1"/>
  <c r="N48" i="7" a="1"/>
  <c r="N48" i="7" s="1"/>
  <c r="I48" i="7" a="1"/>
  <c r="I48" i="7" s="1"/>
  <c r="D48" i="7" a="1"/>
  <c r="D48" i="7" s="1"/>
  <c r="I46" i="7" a="1"/>
  <c r="I46" i="7" s="1"/>
  <c r="D46" i="7" a="1"/>
  <c r="D46" i="7" s="1"/>
  <c r="P45" i="7" a="1"/>
  <c r="P45" i="7" s="1"/>
  <c r="N45" i="7" a="1"/>
  <c r="N45" i="7" s="1"/>
  <c r="I45" i="7" a="1"/>
  <c r="I45" i="7" s="1"/>
  <c r="D45" i="7" a="1"/>
  <c r="D45" i="7" s="1"/>
  <c r="I43" i="7" a="1"/>
  <c r="I43" i="7" s="1"/>
  <c r="D43" i="7" a="1"/>
  <c r="D43" i="7" s="1"/>
  <c r="P42" i="7" a="1"/>
  <c r="P42" i="7" s="1"/>
  <c r="N42" i="7" a="1"/>
  <c r="N42" i="7" s="1"/>
  <c r="I42" i="7" a="1"/>
  <c r="I42" i="7" s="1"/>
  <c r="D42" i="7" a="1"/>
  <c r="D42" i="7" s="1"/>
  <c r="I40" i="7" a="1"/>
  <c r="I40" i="7" s="1"/>
  <c r="D40" i="7" a="1"/>
  <c r="D40" i="7" s="1"/>
  <c r="P39" i="7" a="1"/>
  <c r="P39" i="7" s="1"/>
  <c r="N39" i="7" a="1"/>
  <c r="N39" i="7" s="1"/>
  <c r="I39" i="7" a="1"/>
  <c r="I39" i="7" s="1"/>
  <c r="D39" i="7" a="1"/>
  <c r="D39" i="7" s="1"/>
  <c r="I37" i="7" a="1"/>
  <c r="I37" i="7" s="1"/>
  <c r="D37" i="7" a="1"/>
  <c r="D37" i="7" s="1"/>
  <c r="P36" i="7" a="1"/>
  <c r="P36" i="7" s="1"/>
  <c r="N36" i="7" a="1"/>
  <c r="N36" i="7" s="1"/>
  <c r="I36" i="7" a="1"/>
  <c r="I36" i="7" s="1"/>
  <c r="D36" i="7" a="1"/>
  <c r="D36" i="7" s="1"/>
  <c r="I34" i="7" a="1"/>
  <c r="I34" i="7" s="1"/>
  <c r="D34" i="7" a="1"/>
  <c r="D34" i="7" s="1"/>
  <c r="P33" i="7" a="1"/>
  <c r="P33" i="7" s="1"/>
  <c r="N33" i="7" a="1"/>
  <c r="N33" i="7" s="1"/>
  <c r="I33" i="7" a="1"/>
  <c r="I33" i="7" s="1"/>
  <c r="D33" i="7" a="1"/>
  <c r="D33" i="7" s="1"/>
  <c r="I31" i="7" a="1"/>
  <c r="I31" i="7" s="1"/>
  <c r="D31" i="7" a="1"/>
  <c r="D31" i="7" s="1"/>
  <c r="P30" i="7" a="1"/>
  <c r="P30" i="7" s="1"/>
  <c r="N30" i="7" a="1"/>
  <c r="N30" i="7" s="1"/>
  <c r="I30" i="7" a="1"/>
  <c r="I30" i="7" s="1"/>
  <c r="D30" i="7" a="1"/>
  <c r="D30" i="7" s="1"/>
  <c r="I28" i="7" a="1"/>
  <c r="I28" i="7" s="1"/>
  <c r="D28" i="7" a="1"/>
  <c r="D28" i="7" s="1"/>
  <c r="P27" i="7" a="1"/>
  <c r="P27" i="7" s="1"/>
  <c r="N27" i="7" a="1"/>
  <c r="N27" i="7" s="1"/>
  <c r="I27" i="7" a="1"/>
  <c r="I27" i="7" s="1"/>
  <c r="D27" i="7" a="1"/>
  <c r="D27" i="7" s="1"/>
  <c r="I25" i="7" a="1"/>
  <c r="I25" i="7" s="1"/>
  <c r="D25" i="7" a="1"/>
  <c r="D25" i="7" s="1"/>
  <c r="P24" i="7" a="1"/>
  <c r="P24" i="7" s="1"/>
  <c r="N24" i="7" a="1"/>
  <c r="N24" i="7" s="1"/>
  <c r="I24" i="7" a="1"/>
  <c r="I24" i="7" s="1"/>
  <c r="D24" i="7" a="1"/>
  <c r="D24" i="7" s="1"/>
  <c r="I22" i="7" a="1"/>
  <c r="I22" i="7" s="1"/>
  <c r="D22" i="7" a="1"/>
  <c r="D22" i="7" s="1"/>
  <c r="P21" i="7" a="1"/>
  <c r="P21" i="7" s="1"/>
  <c r="N21" i="7" a="1"/>
  <c r="N21" i="7" s="1"/>
  <c r="I21" i="7" a="1"/>
  <c r="I21" i="7" s="1"/>
  <c r="D21" i="7" a="1"/>
  <c r="D21" i="7" s="1"/>
  <c r="I19" i="7" a="1"/>
  <c r="I19" i="7" s="1"/>
  <c r="D19" i="7" a="1"/>
  <c r="D19" i="7" s="1"/>
  <c r="P18" i="7" a="1"/>
  <c r="P18" i="7" s="1"/>
  <c r="N18" i="7" a="1"/>
  <c r="N18" i="7" s="1"/>
  <c r="I18" i="7" a="1"/>
  <c r="I18" i="7" s="1"/>
  <c r="D18" i="7" a="1"/>
  <c r="D18" i="7" s="1"/>
  <c r="I16" i="7" a="1"/>
  <c r="I16" i="7" s="1"/>
  <c r="D16" i="7" a="1"/>
  <c r="D16" i="7" s="1"/>
  <c r="P15" i="7" a="1"/>
  <c r="P15" i="7" s="1"/>
  <c r="N15" i="7" a="1"/>
  <c r="N15" i="7" s="1"/>
  <c r="I15" i="7" a="1"/>
  <c r="I15" i="7" s="1"/>
  <c r="D15" i="7" a="1"/>
  <c r="D15" i="7" s="1"/>
  <c r="I13" i="7" a="1"/>
  <c r="I13" i="7" s="1"/>
  <c r="D13" i="7" a="1"/>
  <c r="D13" i="7" s="1"/>
  <c r="P12" i="7" a="1"/>
  <c r="P12" i="7" s="1"/>
  <c r="N12" i="7" a="1"/>
  <c r="N12" i="7" s="1"/>
  <c r="I12" i="7" a="1"/>
  <c r="I12" i="7" s="1"/>
  <c r="D12" i="7" a="1"/>
  <c r="D12" i="7" s="1"/>
  <c r="E5" i="7"/>
  <c r="I55" i="6" a="1"/>
  <c r="I55" i="6" s="1"/>
  <c r="D55" i="6" a="1"/>
  <c r="D55" i="6" s="1"/>
  <c r="P54" i="6" a="1"/>
  <c r="P54" i="6" s="1"/>
  <c r="N54" i="6" a="1"/>
  <c r="N54" i="6" s="1"/>
  <c r="I54" i="6" a="1"/>
  <c r="I54" i="6" s="1"/>
  <c r="D54" i="6" a="1"/>
  <c r="D54" i="6" s="1"/>
  <c r="I52" i="6" a="1"/>
  <c r="I52" i="6" s="1"/>
  <c r="D52" i="6" a="1"/>
  <c r="D52" i="6" s="1"/>
  <c r="P51" i="6" a="1"/>
  <c r="P51" i="6" s="1"/>
  <c r="N51" i="6" a="1"/>
  <c r="N51" i="6" s="1"/>
  <c r="I51" i="6" a="1"/>
  <c r="I51" i="6" s="1"/>
  <c r="D51" i="6" a="1"/>
  <c r="D51" i="6" s="1"/>
  <c r="I49" i="6" a="1"/>
  <c r="I49" i="6" s="1"/>
  <c r="D49" i="6" a="1"/>
  <c r="D49" i="6" s="1"/>
  <c r="P48" i="6" a="1"/>
  <c r="P48" i="6" s="1"/>
  <c r="N48" i="6" a="1"/>
  <c r="N48" i="6" s="1"/>
  <c r="I48" i="6" a="1"/>
  <c r="I48" i="6" s="1"/>
  <c r="D48" i="6" a="1"/>
  <c r="D48" i="6" s="1"/>
  <c r="I46" i="6" a="1"/>
  <c r="I46" i="6" s="1"/>
  <c r="D46" i="6" a="1"/>
  <c r="D46" i="6" s="1"/>
  <c r="P45" i="6" a="1"/>
  <c r="P45" i="6" s="1"/>
  <c r="N45" i="6" a="1"/>
  <c r="N45" i="6" s="1"/>
  <c r="I45" i="6" a="1"/>
  <c r="I45" i="6" s="1"/>
  <c r="D45" i="6" a="1"/>
  <c r="D45" i="6" s="1"/>
  <c r="I43" i="6" a="1"/>
  <c r="I43" i="6" s="1"/>
  <c r="D43" i="6" a="1"/>
  <c r="D43" i="6" s="1"/>
  <c r="P42" i="6" a="1"/>
  <c r="P42" i="6" s="1"/>
  <c r="N42" i="6" a="1"/>
  <c r="N42" i="6" s="1"/>
  <c r="I42" i="6" a="1"/>
  <c r="I42" i="6" s="1"/>
  <c r="D42" i="6" a="1"/>
  <c r="D42" i="6" s="1"/>
  <c r="I40" i="6" a="1"/>
  <c r="I40" i="6" s="1"/>
  <c r="D40" i="6" a="1"/>
  <c r="D40" i="6" s="1"/>
  <c r="P39" i="6" a="1"/>
  <c r="P39" i="6" s="1"/>
  <c r="N39" i="6" a="1"/>
  <c r="N39" i="6" s="1"/>
  <c r="I39" i="6" a="1"/>
  <c r="I39" i="6" s="1"/>
  <c r="D39" i="6" a="1"/>
  <c r="D39" i="6" s="1"/>
  <c r="I37" i="6" a="1"/>
  <c r="I37" i="6" s="1"/>
  <c r="D37" i="6" a="1"/>
  <c r="D37" i="6" s="1"/>
  <c r="P36" i="6" a="1"/>
  <c r="P36" i="6" s="1"/>
  <c r="N36" i="6" a="1"/>
  <c r="N36" i="6" s="1"/>
  <c r="I36" i="6" a="1"/>
  <c r="I36" i="6" s="1"/>
  <c r="D36" i="6" a="1"/>
  <c r="D36" i="6" s="1"/>
  <c r="I34" i="6" a="1"/>
  <c r="I34" i="6" s="1"/>
  <c r="D34" i="6" a="1"/>
  <c r="D34" i="6" s="1"/>
  <c r="P33" i="6" a="1"/>
  <c r="P33" i="6" s="1"/>
  <c r="N33" i="6" a="1"/>
  <c r="N33" i="6" s="1"/>
  <c r="I33" i="6" a="1"/>
  <c r="I33" i="6" s="1"/>
  <c r="D33" i="6" a="1"/>
  <c r="D33" i="6" s="1"/>
  <c r="I31" i="6" a="1"/>
  <c r="I31" i="6" s="1"/>
  <c r="D31" i="6" a="1"/>
  <c r="D31" i="6" s="1"/>
  <c r="P30" i="6" a="1"/>
  <c r="P30" i="6" s="1"/>
  <c r="N30" i="6" a="1"/>
  <c r="N30" i="6" s="1"/>
  <c r="I30" i="6" a="1"/>
  <c r="I30" i="6" s="1"/>
  <c r="D30" i="6" a="1"/>
  <c r="D30" i="6" s="1"/>
  <c r="I28" i="6" a="1"/>
  <c r="I28" i="6" s="1"/>
  <c r="D28" i="6" a="1"/>
  <c r="D28" i="6" s="1"/>
  <c r="P27" i="6" a="1"/>
  <c r="P27" i="6" s="1"/>
  <c r="N27" i="6" a="1"/>
  <c r="N27" i="6" s="1"/>
  <c r="I27" i="6" a="1"/>
  <c r="I27" i="6" s="1"/>
  <c r="D27" i="6" a="1"/>
  <c r="D27" i="6" s="1"/>
  <c r="I25" i="6" a="1"/>
  <c r="I25" i="6" s="1"/>
  <c r="D25" i="6" a="1"/>
  <c r="D25" i="6" s="1"/>
  <c r="P24" i="6" a="1"/>
  <c r="P24" i="6" s="1"/>
  <c r="N24" i="6" a="1"/>
  <c r="N24" i="6" s="1"/>
  <c r="I24" i="6" a="1"/>
  <c r="I24" i="6" s="1"/>
  <c r="D24" i="6" a="1"/>
  <c r="D24" i="6" s="1"/>
  <c r="I22" i="6" a="1"/>
  <c r="I22" i="6" s="1"/>
  <c r="D22" i="6" a="1"/>
  <c r="D22" i="6" s="1"/>
  <c r="P21" i="6" a="1"/>
  <c r="P21" i="6" s="1"/>
  <c r="N21" i="6" a="1"/>
  <c r="N21" i="6" s="1"/>
  <c r="I21" i="6" a="1"/>
  <c r="I21" i="6" s="1"/>
  <c r="D21" i="6" a="1"/>
  <c r="D21" i="6" s="1"/>
  <c r="I19" i="6" a="1"/>
  <c r="I19" i="6" s="1"/>
  <c r="D19" i="6" a="1"/>
  <c r="D19" i="6" s="1"/>
  <c r="P18" i="6" a="1"/>
  <c r="P18" i="6" s="1"/>
  <c r="N18" i="6" a="1"/>
  <c r="N18" i="6" s="1"/>
  <c r="I18" i="6" a="1"/>
  <c r="I18" i="6" s="1"/>
  <c r="D18" i="6" a="1"/>
  <c r="D18" i="6" s="1"/>
  <c r="I16" i="6" a="1"/>
  <c r="I16" i="6" s="1"/>
  <c r="D16" i="6" a="1"/>
  <c r="D16" i="6" s="1"/>
  <c r="P15" i="6" a="1"/>
  <c r="P15" i="6" s="1"/>
  <c r="N15" i="6" a="1"/>
  <c r="N15" i="6" s="1"/>
  <c r="I15" i="6" a="1"/>
  <c r="I15" i="6" s="1"/>
  <c r="D15" i="6" a="1"/>
  <c r="D15" i="6" s="1"/>
  <c r="I13" i="6" a="1"/>
  <c r="I13" i="6" s="1"/>
  <c r="D13" i="6" a="1"/>
  <c r="D13" i="6" s="1"/>
  <c r="P12" i="6" a="1"/>
  <c r="P12" i="6" s="1"/>
  <c r="N12" i="6" a="1"/>
  <c r="N12" i="6" s="1"/>
  <c r="I12" i="6" a="1"/>
  <c r="I12" i="6" s="1"/>
  <c r="D12" i="6" a="1"/>
  <c r="D12" i="6" s="1"/>
  <c r="E5" i="6"/>
  <c r="I55" i="5" a="1"/>
  <c r="I55" i="5" s="1"/>
  <c r="D55" i="5" a="1"/>
  <c r="D55" i="5" s="1"/>
  <c r="P54" i="5" a="1"/>
  <c r="P54" i="5" s="1"/>
  <c r="N54" i="5" a="1"/>
  <c r="N54" i="5" s="1"/>
  <c r="I54" i="5" a="1"/>
  <c r="I54" i="5" s="1"/>
  <c r="D54" i="5" a="1"/>
  <c r="D54" i="5" s="1"/>
  <c r="I52" i="5" a="1"/>
  <c r="I52" i="5" s="1"/>
  <c r="D52" i="5" a="1"/>
  <c r="D52" i="5" s="1"/>
  <c r="P51" i="5" a="1"/>
  <c r="P51" i="5" s="1"/>
  <c r="N51" i="5" a="1"/>
  <c r="N51" i="5" s="1"/>
  <c r="I51" i="5" a="1"/>
  <c r="I51" i="5" s="1"/>
  <c r="D51" i="5" a="1"/>
  <c r="D51" i="5" s="1"/>
  <c r="I49" i="5" a="1"/>
  <c r="I49" i="5" s="1"/>
  <c r="D49" i="5" a="1"/>
  <c r="D49" i="5" s="1"/>
  <c r="P48" i="5" a="1"/>
  <c r="P48" i="5" s="1"/>
  <c r="N48" i="5" a="1"/>
  <c r="N48" i="5" s="1"/>
  <c r="I48" i="5" a="1"/>
  <c r="I48" i="5" s="1"/>
  <c r="D48" i="5" a="1"/>
  <c r="D48" i="5" s="1"/>
  <c r="I46" i="5" a="1"/>
  <c r="I46" i="5" s="1"/>
  <c r="D46" i="5" a="1"/>
  <c r="D46" i="5" s="1"/>
  <c r="P45" i="5" a="1"/>
  <c r="P45" i="5" s="1"/>
  <c r="N45" i="5" a="1"/>
  <c r="N45" i="5" s="1"/>
  <c r="I45" i="5" a="1"/>
  <c r="I45" i="5" s="1"/>
  <c r="D45" i="5" a="1"/>
  <c r="D45" i="5" s="1"/>
  <c r="I43" i="5" a="1"/>
  <c r="I43" i="5" s="1"/>
  <c r="D43" i="5" a="1"/>
  <c r="D43" i="5" s="1"/>
  <c r="P42" i="5" a="1"/>
  <c r="P42" i="5" s="1"/>
  <c r="N42" i="5" a="1"/>
  <c r="N42" i="5" s="1"/>
  <c r="I42" i="5" a="1"/>
  <c r="I42" i="5" s="1"/>
  <c r="D42" i="5" a="1"/>
  <c r="D42" i="5" s="1"/>
  <c r="I40" i="5" a="1"/>
  <c r="I40" i="5" s="1"/>
  <c r="D40" i="5" a="1"/>
  <c r="D40" i="5" s="1"/>
  <c r="P39" i="5" a="1"/>
  <c r="P39" i="5" s="1"/>
  <c r="N39" i="5" a="1"/>
  <c r="N39" i="5" s="1"/>
  <c r="I39" i="5" a="1"/>
  <c r="I39" i="5" s="1"/>
  <c r="D39" i="5" a="1"/>
  <c r="D39" i="5" s="1"/>
  <c r="I37" i="5" a="1"/>
  <c r="I37" i="5" s="1"/>
  <c r="D37" i="5" a="1"/>
  <c r="D37" i="5" s="1"/>
  <c r="P36" i="5" a="1"/>
  <c r="P36" i="5" s="1"/>
  <c r="N36" i="5" a="1"/>
  <c r="N36" i="5" s="1"/>
  <c r="I36" i="5" a="1"/>
  <c r="I36" i="5" s="1"/>
  <c r="D36" i="5" a="1"/>
  <c r="D36" i="5" s="1"/>
  <c r="I34" i="5" a="1"/>
  <c r="I34" i="5" s="1"/>
  <c r="D34" i="5" a="1"/>
  <c r="D34" i="5" s="1"/>
  <c r="P33" i="5" a="1"/>
  <c r="P33" i="5" s="1"/>
  <c r="N33" i="5" a="1"/>
  <c r="N33" i="5" s="1"/>
  <c r="I33" i="5" a="1"/>
  <c r="I33" i="5" s="1"/>
  <c r="D33" i="5" a="1"/>
  <c r="D33" i="5" s="1"/>
  <c r="I31" i="5" a="1"/>
  <c r="I31" i="5" s="1"/>
  <c r="D31" i="5" a="1"/>
  <c r="D31" i="5" s="1"/>
  <c r="P30" i="5" a="1"/>
  <c r="P30" i="5" s="1"/>
  <c r="N30" i="5" a="1"/>
  <c r="N30" i="5" s="1"/>
  <c r="I30" i="5" a="1"/>
  <c r="I30" i="5" s="1"/>
  <c r="D30" i="5" a="1"/>
  <c r="D30" i="5" s="1"/>
  <c r="I28" i="5" a="1"/>
  <c r="I28" i="5" s="1"/>
  <c r="D28" i="5" a="1"/>
  <c r="D28" i="5" s="1"/>
  <c r="P27" i="5" a="1"/>
  <c r="P27" i="5" s="1"/>
  <c r="N27" i="5" a="1"/>
  <c r="N27" i="5" s="1"/>
  <c r="I27" i="5" a="1"/>
  <c r="I27" i="5" s="1"/>
  <c r="D27" i="5" a="1"/>
  <c r="D27" i="5" s="1"/>
  <c r="I25" i="5" a="1"/>
  <c r="I25" i="5" s="1"/>
  <c r="D25" i="5" a="1"/>
  <c r="D25" i="5" s="1"/>
  <c r="P24" i="5" a="1"/>
  <c r="P24" i="5" s="1"/>
  <c r="N24" i="5" a="1"/>
  <c r="N24" i="5" s="1"/>
  <c r="I24" i="5" a="1"/>
  <c r="I24" i="5" s="1"/>
  <c r="D24" i="5" a="1"/>
  <c r="D24" i="5" s="1"/>
  <c r="I22" i="5" a="1"/>
  <c r="I22" i="5" s="1"/>
  <c r="D22" i="5" a="1"/>
  <c r="D22" i="5" s="1"/>
  <c r="P21" i="5" a="1"/>
  <c r="P21" i="5" s="1"/>
  <c r="N21" i="5" a="1"/>
  <c r="N21" i="5" s="1"/>
  <c r="I21" i="5" a="1"/>
  <c r="I21" i="5" s="1"/>
  <c r="D21" i="5" a="1"/>
  <c r="D21" i="5" s="1"/>
  <c r="I19" i="5" a="1"/>
  <c r="I19" i="5" s="1"/>
  <c r="D19" i="5" a="1"/>
  <c r="D19" i="5" s="1"/>
  <c r="P18" i="5" a="1"/>
  <c r="P18" i="5" s="1"/>
  <c r="N18" i="5" a="1"/>
  <c r="N18" i="5" s="1"/>
  <c r="I18" i="5" a="1"/>
  <c r="I18" i="5" s="1"/>
  <c r="D18" i="5" a="1"/>
  <c r="D18" i="5" s="1"/>
  <c r="I16" i="5" a="1"/>
  <c r="I16" i="5" s="1"/>
  <c r="D16" i="5" a="1"/>
  <c r="D16" i="5" s="1"/>
  <c r="P15" i="5" a="1"/>
  <c r="P15" i="5" s="1"/>
  <c r="N15" i="5" a="1"/>
  <c r="N15" i="5" s="1"/>
  <c r="I15" i="5" a="1"/>
  <c r="I15" i="5" s="1"/>
  <c r="D15" i="5" a="1"/>
  <c r="D15" i="5" s="1"/>
  <c r="I13" i="5" a="1"/>
  <c r="I13" i="5" s="1"/>
  <c r="D13" i="5" a="1"/>
  <c r="D13" i="5" s="1"/>
  <c r="P12" i="5" a="1"/>
  <c r="P12" i="5" s="1"/>
  <c r="N12" i="5" a="1"/>
  <c r="N12" i="5" s="1"/>
  <c r="I12" i="5" a="1"/>
  <c r="I12" i="5" s="1"/>
  <c r="D12" i="5" a="1"/>
  <c r="D12" i="5" s="1"/>
  <c r="E5" i="5"/>
  <c r="I55" i="4" a="1"/>
  <c r="I55" i="4" s="1"/>
  <c r="D55" i="4" a="1"/>
  <c r="D55" i="4" s="1"/>
  <c r="P54" i="4" a="1"/>
  <c r="P54" i="4" s="1"/>
  <c r="N54" i="4" a="1"/>
  <c r="N54" i="4" s="1"/>
  <c r="I54" i="4" a="1"/>
  <c r="I54" i="4" s="1"/>
  <c r="D54" i="4" a="1"/>
  <c r="D54" i="4" s="1"/>
  <c r="I52" i="4" a="1"/>
  <c r="I52" i="4" s="1"/>
  <c r="D52" i="4" a="1"/>
  <c r="D52" i="4" s="1"/>
  <c r="P51" i="4" a="1"/>
  <c r="P51" i="4" s="1"/>
  <c r="N51" i="4" a="1"/>
  <c r="N51" i="4" s="1"/>
  <c r="I51" i="4" a="1"/>
  <c r="I51" i="4" s="1"/>
  <c r="D51" i="4" a="1"/>
  <c r="D51" i="4" s="1"/>
  <c r="I49" i="4" a="1"/>
  <c r="I49" i="4" s="1"/>
  <c r="D49" i="4" a="1"/>
  <c r="D49" i="4" s="1"/>
  <c r="P48" i="4" a="1"/>
  <c r="P48" i="4" s="1"/>
  <c r="N48" i="4" a="1"/>
  <c r="N48" i="4" s="1"/>
  <c r="I48" i="4" a="1"/>
  <c r="I48" i="4" s="1"/>
  <c r="D48" i="4" a="1"/>
  <c r="D48" i="4" s="1"/>
  <c r="I46" i="4" a="1"/>
  <c r="I46" i="4" s="1"/>
  <c r="D46" i="4" a="1"/>
  <c r="D46" i="4" s="1"/>
  <c r="P45" i="4" a="1"/>
  <c r="P45" i="4" s="1"/>
  <c r="N45" i="4" a="1"/>
  <c r="N45" i="4" s="1"/>
  <c r="I45" i="4" a="1"/>
  <c r="I45" i="4" s="1"/>
  <c r="D45" i="4" a="1"/>
  <c r="D45" i="4" s="1"/>
  <c r="I43" i="4" a="1"/>
  <c r="I43" i="4" s="1"/>
  <c r="D43" i="4" a="1"/>
  <c r="D43" i="4" s="1"/>
  <c r="P42" i="4" a="1"/>
  <c r="P42" i="4" s="1"/>
  <c r="N42" i="4" a="1"/>
  <c r="N42" i="4" s="1"/>
  <c r="I42" i="4" a="1"/>
  <c r="I42" i="4" s="1"/>
  <c r="D42" i="4" a="1"/>
  <c r="D42" i="4" s="1"/>
  <c r="I40" i="4" a="1"/>
  <c r="I40" i="4" s="1"/>
  <c r="D40" i="4" a="1"/>
  <c r="D40" i="4" s="1"/>
  <c r="P39" i="4" a="1"/>
  <c r="P39" i="4" s="1"/>
  <c r="N39" i="4" a="1"/>
  <c r="N39" i="4" s="1"/>
  <c r="I39" i="4" a="1"/>
  <c r="I39" i="4" s="1"/>
  <c r="D39" i="4" a="1"/>
  <c r="D39" i="4" s="1"/>
  <c r="I37" i="4" a="1"/>
  <c r="I37" i="4" s="1"/>
  <c r="D37" i="4" a="1"/>
  <c r="D37" i="4" s="1"/>
  <c r="P36" i="4" a="1"/>
  <c r="P36" i="4" s="1"/>
  <c r="N36" i="4" a="1"/>
  <c r="N36" i="4" s="1"/>
  <c r="I36" i="4" a="1"/>
  <c r="I36" i="4" s="1"/>
  <c r="D36" i="4" a="1"/>
  <c r="D36" i="4" s="1"/>
  <c r="I34" i="4" a="1"/>
  <c r="I34" i="4" s="1"/>
  <c r="D34" i="4" a="1"/>
  <c r="D34" i="4" s="1"/>
  <c r="P33" i="4" a="1"/>
  <c r="P33" i="4" s="1"/>
  <c r="N33" i="4" a="1"/>
  <c r="N33" i="4" s="1"/>
  <c r="I33" i="4" a="1"/>
  <c r="I33" i="4" s="1"/>
  <c r="D33" i="4" a="1"/>
  <c r="D33" i="4" s="1"/>
  <c r="I31" i="4" a="1"/>
  <c r="I31" i="4" s="1"/>
  <c r="D31" i="4" a="1"/>
  <c r="D31" i="4" s="1"/>
  <c r="P30" i="4" a="1"/>
  <c r="P30" i="4" s="1"/>
  <c r="N30" i="4" a="1"/>
  <c r="N30" i="4" s="1"/>
  <c r="I30" i="4" a="1"/>
  <c r="I30" i="4" s="1"/>
  <c r="D30" i="4" a="1"/>
  <c r="D30" i="4" s="1"/>
  <c r="I28" i="4" a="1"/>
  <c r="I28" i="4" s="1"/>
  <c r="D28" i="4" a="1"/>
  <c r="D28" i="4" s="1"/>
  <c r="P27" i="4" a="1"/>
  <c r="P27" i="4" s="1"/>
  <c r="N27" i="4" a="1"/>
  <c r="N27" i="4" s="1"/>
  <c r="I27" i="4" a="1"/>
  <c r="I27" i="4" s="1"/>
  <c r="D27" i="4" a="1"/>
  <c r="D27" i="4" s="1"/>
  <c r="I25" i="4" a="1"/>
  <c r="I25" i="4" s="1"/>
  <c r="D25" i="4" a="1"/>
  <c r="D25" i="4" s="1"/>
  <c r="P24" i="4" a="1"/>
  <c r="P24" i="4" s="1"/>
  <c r="N24" i="4" a="1"/>
  <c r="N24" i="4" s="1"/>
  <c r="I24" i="4" a="1"/>
  <c r="I24" i="4" s="1"/>
  <c r="D24" i="4" a="1"/>
  <c r="D24" i="4" s="1"/>
  <c r="I22" i="4" a="1"/>
  <c r="I22" i="4" s="1"/>
  <c r="D22" i="4" a="1"/>
  <c r="D22" i="4" s="1"/>
  <c r="P21" i="4" a="1"/>
  <c r="P21" i="4" s="1"/>
  <c r="N21" i="4" a="1"/>
  <c r="N21" i="4" s="1"/>
  <c r="I21" i="4" a="1"/>
  <c r="I21" i="4" s="1"/>
  <c r="D21" i="4" a="1"/>
  <c r="D21" i="4" s="1"/>
  <c r="I19" i="4" a="1"/>
  <c r="I19" i="4" s="1"/>
  <c r="D19" i="4" a="1"/>
  <c r="D19" i="4" s="1"/>
  <c r="P18" i="4" a="1"/>
  <c r="P18" i="4" s="1"/>
  <c r="N18" i="4" a="1"/>
  <c r="N18" i="4" s="1"/>
  <c r="I18" i="4" a="1"/>
  <c r="I18" i="4" s="1"/>
  <c r="D18" i="4" a="1"/>
  <c r="D18" i="4" s="1"/>
  <c r="I16" i="4" a="1"/>
  <c r="I16" i="4" s="1"/>
  <c r="D16" i="4" a="1"/>
  <c r="D16" i="4" s="1"/>
  <c r="P15" i="4" a="1"/>
  <c r="P15" i="4" s="1"/>
  <c r="N15" i="4" a="1"/>
  <c r="N15" i="4" s="1"/>
  <c r="I15" i="4" a="1"/>
  <c r="I15" i="4" s="1"/>
  <c r="D15" i="4" a="1"/>
  <c r="D15" i="4" s="1"/>
  <c r="I13" i="4" a="1"/>
  <c r="I13" i="4" s="1"/>
  <c r="D13" i="4" a="1"/>
  <c r="D13" i="4" s="1"/>
  <c r="P12" i="4" a="1"/>
  <c r="P12" i="4" s="1"/>
  <c r="N12" i="4" a="1"/>
  <c r="N12" i="4" s="1"/>
  <c r="I12" i="4" a="1"/>
  <c r="I12" i="4" s="1"/>
  <c r="D12" i="4" a="1"/>
  <c r="D12" i="4" s="1"/>
  <c r="E5" i="4"/>
  <c r="I55" i="3" a="1"/>
  <c r="I55" i="3" s="1"/>
  <c r="D55" i="3" a="1"/>
  <c r="D55" i="3" s="1"/>
  <c r="P54" i="3" a="1"/>
  <c r="P54" i="3" s="1"/>
  <c r="N54" i="3" a="1"/>
  <c r="N54" i="3" s="1"/>
  <c r="I54" i="3" a="1"/>
  <c r="I54" i="3" s="1"/>
  <c r="D54" i="3" a="1"/>
  <c r="D54" i="3" s="1"/>
  <c r="I52" i="3" a="1"/>
  <c r="I52" i="3" s="1"/>
  <c r="D52" i="3" a="1"/>
  <c r="D52" i="3" s="1"/>
  <c r="P51" i="3" a="1"/>
  <c r="P51" i="3" s="1"/>
  <c r="N51" i="3" a="1"/>
  <c r="N51" i="3" s="1"/>
  <c r="I51" i="3" a="1"/>
  <c r="I51" i="3" s="1"/>
  <c r="D51" i="3" a="1"/>
  <c r="D51" i="3" s="1"/>
  <c r="I49" i="3" a="1"/>
  <c r="I49" i="3" s="1"/>
  <c r="D49" i="3" a="1"/>
  <c r="D49" i="3" s="1"/>
  <c r="P48" i="3" a="1"/>
  <c r="P48" i="3" s="1"/>
  <c r="N48" i="3" a="1"/>
  <c r="N48" i="3" s="1"/>
  <c r="I48" i="3" a="1"/>
  <c r="I48" i="3" s="1"/>
  <c r="D48" i="3" a="1"/>
  <c r="D48" i="3" s="1"/>
  <c r="I46" i="3" a="1"/>
  <c r="I46" i="3" s="1"/>
  <c r="D46" i="3" a="1"/>
  <c r="D46" i="3" s="1"/>
  <c r="P45" i="3" a="1"/>
  <c r="P45" i="3" s="1"/>
  <c r="N45" i="3" a="1"/>
  <c r="N45" i="3" s="1"/>
  <c r="I45" i="3" a="1"/>
  <c r="I45" i="3" s="1"/>
  <c r="D45" i="3" a="1"/>
  <c r="D45" i="3" s="1"/>
  <c r="I43" i="3" a="1"/>
  <c r="I43" i="3" s="1"/>
  <c r="D43" i="3" a="1"/>
  <c r="D43" i="3" s="1"/>
  <c r="P42" i="3" a="1"/>
  <c r="P42" i="3" s="1"/>
  <c r="N42" i="3" a="1"/>
  <c r="N42" i="3" s="1"/>
  <c r="I42" i="3" a="1"/>
  <c r="I42" i="3" s="1"/>
  <c r="D42" i="3" a="1"/>
  <c r="D42" i="3" s="1"/>
  <c r="I40" i="3" a="1"/>
  <c r="I40" i="3" s="1"/>
  <c r="D40" i="3" a="1"/>
  <c r="D40" i="3" s="1"/>
  <c r="P39" i="3" a="1"/>
  <c r="P39" i="3" s="1"/>
  <c r="N39" i="3" a="1"/>
  <c r="N39" i="3" s="1"/>
  <c r="I39" i="3" a="1"/>
  <c r="I39" i="3" s="1"/>
  <c r="D39" i="3" a="1"/>
  <c r="D39" i="3" s="1"/>
  <c r="I37" i="3" a="1"/>
  <c r="I37" i="3" s="1"/>
  <c r="D37" i="3" a="1"/>
  <c r="D37" i="3" s="1"/>
  <c r="P36" i="3" a="1"/>
  <c r="P36" i="3" s="1"/>
  <c r="N36" i="3" a="1"/>
  <c r="N36" i="3" s="1"/>
  <c r="I36" i="3" a="1"/>
  <c r="I36" i="3" s="1"/>
  <c r="D36" i="3" a="1"/>
  <c r="D36" i="3" s="1"/>
  <c r="I34" i="3" a="1"/>
  <c r="I34" i="3" s="1"/>
  <c r="D34" i="3" a="1"/>
  <c r="D34" i="3" s="1"/>
  <c r="P33" i="3" a="1"/>
  <c r="P33" i="3" s="1"/>
  <c r="N33" i="3" a="1"/>
  <c r="N33" i="3" s="1"/>
  <c r="I33" i="3" a="1"/>
  <c r="I33" i="3" s="1"/>
  <c r="D33" i="3" a="1"/>
  <c r="D33" i="3" s="1"/>
  <c r="I31" i="3" a="1"/>
  <c r="I31" i="3" s="1"/>
  <c r="D31" i="3" a="1"/>
  <c r="D31" i="3" s="1"/>
  <c r="P30" i="3" a="1"/>
  <c r="P30" i="3" s="1"/>
  <c r="N30" i="3" a="1"/>
  <c r="N30" i="3" s="1"/>
  <c r="I30" i="3" a="1"/>
  <c r="I30" i="3" s="1"/>
  <c r="D30" i="3" a="1"/>
  <c r="D30" i="3" s="1"/>
  <c r="I28" i="3" a="1"/>
  <c r="I28" i="3" s="1"/>
  <c r="D28" i="3" a="1"/>
  <c r="D28" i="3" s="1"/>
  <c r="P27" i="3" a="1"/>
  <c r="P27" i="3" s="1"/>
  <c r="N27" i="3" a="1"/>
  <c r="N27" i="3" s="1"/>
  <c r="I27" i="3" a="1"/>
  <c r="I27" i="3" s="1"/>
  <c r="D27" i="3" a="1"/>
  <c r="D27" i="3" s="1"/>
  <c r="I25" i="3" a="1"/>
  <c r="I25" i="3" s="1"/>
  <c r="D25" i="3" a="1"/>
  <c r="D25" i="3" s="1"/>
  <c r="P24" i="3" a="1"/>
  <c r="P24" i="3" s="1"/>
  <c r="N24" i="3" a="1"/>
  <c r="N24" i="3" s="1"/>
  <c r="I24" i="3" a="1"/>
  <c r="I24" i="3" s="1"/>
  <c r="D24" i="3" a="1"/>
  <c r="D24" i="3" s="1"/>
  <c r="I22" i="3" a="1"/>
  <c r="I22" i="3" s="1"/>
  <c r="D22" i="3" a="1"/>
  <c r="D22" i="3" s="1"/>
  <c r="P21" i="3" a="1"/>
  <c r="P21" i="3" s="1"/>
  <c r="N21" i="3" a="1"/>
  <c r="N21" i="3" s="1"/>
  <c r="I21" i="3" a="1"/>
  <c r="I21" i="3" s="1"/>
  <c r="D21" i="3" a="1"/>
  <c r="D21" i="3" s="1"/>
  <c r="I19" i="3" a="1"/>
  <c r="I19" i="3" s="1"/>
  <c r="D19" i="3" a="1"/>
  <c r="D19" i="3" s="1"/>
  <c r="P18" i="3" a="1"/>
  <c r="P18" i="3" s="1"/>
  <c r="N18" i="3" a="1"/>
  <c r="N18" i="3" s="1"/>
  <c r="I18" i="3" a="1"/>
  <c r="I18" i="3" s="1"/>
  <c r="D18" i="3" a="1"/>
  <c r="D18" i="3" s="1"/>
  <c r="I16" i="3" a="1"/>
  <c r="I16" i="3" s="1"/>
  <c r="D16" i="3" a="1"/>
  <c r="D16" i="3" s="1"/>
  <c r="P15" i="3" a="1"/>
  <c r="P15" i="3" s="1"/>
  <c r="N15" i="3" a="1"/>
  <c r="N15" i="3" s="1"/>
  <c r="I15" i="3" a="1"/>
  <c r="I15" i="3" s="1"/>
  <c r="D15" i="3" a="1"/>
  <c r="D15" i="3" s="1"/>
  <c r="I13" i="3" a="1"/>
  <c r="I13" i="3" s="1"/>
  <c r="D13" i="3" a="1"/>
  <c r="D13" i="3" s="1"/>
  <c r="P12" i="3" a="1"/>
  <c r="P12" i="3" s="1"/>
  <c r="N12" i="3" a="1"/>
  <c r="N12" i="3" s="1"/>
  <c r="I12" i="3" a="1"/>
  <c r="I12" i="3" s="1"/>
  <c r="D12" i="3" a="1"/>
  <c r="D12" i="3" s="1"/>
  <c r="E5" i="3"/>
  <c r="F12" i="18" l="1"/>
  <c r="G12" i="18" s="1"/>
  <c r="F28" i="18"/>
  <c r="G28" i="18" s="1"/>
  <c r="J28" i="18" s="1"/>
  <c r="F44" i="18"/>
  <c r="G44" i="18" s="1"/>
  <c r="J44" i="18" s="1"/>
  <c r="F34" i="18"/>
  <c r="G34" i="18" s="1"/>
  <c r="F10" i="18"/>
  <c r="G10" i="18" s="1"/>
  <c r="J10" i="18" s="1"/>
  <c r="F22" i="18"/>
  <c r="G22" i="18" s="1"/>
  <c r="J22" i="18" s="1"/>
  <c r="F38" i="18"/>
  <c r="G38" i="18" s="1"/>
  <c r="J38" i="18" s="1"/>
  <c r="F13" i="18"/>
  <c r="G13" i="18" s="1"/>
  <c r="J13" i="18" s="1"/>
  <c r="F29" i="18"/>
  <c r="G29" i="18" s="1"/>
  <c r="J29" i="18" s="1"/>
  <c r="F14" i="18"/>
  <c r="G14" i="18" s="1"/>
  <c r="J14" i="18" s="1"/>
  <c r="F30" i="18"/>
  <c r="G30" i="18" s="1"/>
  <c r="J30" i="18" s="1"/>
  <c r="F20" i="18"/>
  <c r="G20" i="18" s="1"/>
  <c r="J20" i="18" s="1"/>
  <c r="F36" i="18"/>
  <c r="G36" i="18" s="1"/>
  <c r="J36" i="18" s="1"/>
  <c r="E49" i="18"/>
  <c r="F9" i="18"/>
  <c r="G9" i="18" s="1"/>
  <c r="F15" i="18"/>
  <c r="G15" i="18" s="1"/>
  <c r="J15" i="18" s="1"/>
  <c r="F31" i="18"/>
  <c r="G31" i="18" s="1"/>
  <c r="J31" i="18" s="1"/>
  <c r="F47" i="18"/>
  <c r="G47" i="18" s="1"/>
  <c r="J47" i="18" s="1"/>
  <c r="F21" i="18"/>
  <c r="G21" i="18" s="1"/>
  <c r="J21" i="18" s="1"/>
  <c r="F37" i="18"/>
  <c r="G37" i="18" s="1"/>
  <c r="J37" i="18" s="1"/>
  <c r="F16" i="18"/>
  <c r="G16" i="18" s="1"/>
  <c r="J16" i="18" s="1"/>
  <c r="F32" i="18"/>
  <c r="G32" i="18" s="1"/>
  <c r="J32" i="18" s="1"/>
  <c r="F48" i="18"/>
  <c r="G48" i="18" s="1"/>
  <c r="J48" i="18" s="1"/>
  <c r="F11" i="18"/>
  <c r="G11" i="18" s="1"/>
  <c r="J11" i="18" s="1"/>
  <c r="F27" i="18"/>
  <c r="G27" i="18" s="1"/>
  <c r="J27" i="18" s="1"/>
  <c r="F43" i="18"/>
  <c r="G43" i="18" s="1"/>
  <c r="J43" i="18" s="1"/>
  <c r="F17" i="18"/>
  <c r="G17" i="18" s="1"/>
  <c r="J17" i="18" s="1"/>
  <c r="F33" i="18"/>
  <c r="G33" i="18" s="1"/>
  <c r="J33" i="18" s="1"/>
  <c r="F23" i="18"/>
  <c r="G23" i="18" s="1"/>
  <c r="J23" i="18" s="1"/>
  <c r="F39" i="18"/>
  <c r="G39" i="18" s="1"/>
  <c r="J39" i="18" s="1"/>
  <c r="F18" i="18"/>
  <c r="G18" i="18" s="1"/>
  <c r="J18" i="18" s="1"/>
  <c r="F45" i="18"/>
  <c r="G45" i="18" s="1"/>
  <c r="J45" i="18" s="1"/>
  <c r="F24" i="18"/>
  <c r="G24" i="18" s="1"/>
  <c r="J24" i="18" s="1"/>
  <c r="F40" i="18"/>
  <c r="G40" i="18" s="1"/>
  <c r="J40" i="18" s="1"/>
  <c r="F19" i="18"/>
  <c r="G19" i="18" s="1"/>
  <c r="J19" i="18" s="1"/>
  <c r="F35" i="18"/>
  <c r="G35" i="18" s="1"/>
  <c r="J35" i="18" s="1"/>
  <c r="F46" i="18"/>
  <c r="G46" i="18" s="1"/>
  <c r="J46" i="18" s="1"/>
  <c r="F25" i="18"/>
  <c r="G25" i="18" s="1"/>
  <c r="J25" i="18" s="1"/>
  <c r="F41" i="18"/>
  <c r="G41" i="18" s="1"/>
  <c r="J41" i="18" s="1"/>
  <c r="J12" i="18"/>
  <c r="J34" i="18"/>
  <c r="D49" i="18"/>
  <c r="F49" i="18" l="1"/>
  <c r="J9" i="18"/>
  <c r="G49" i="18"/>
  <c r="J49" i="1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5" authorId="0" shapeId="0" xr:uid="{00000000-0006-0000-0100-000003000000}">
      <text>
        <r>
          <rPr>
            <sz val="12"/>
            <color rgb="FF000000"/>
            <rFont val="Calibri"/>
            <scheme val="minor"/>
          </rPr>
          <t>======
ID#AAABr-9jGf4
西根中・教師15    (2025-10-09 05:47:24)
クラシカル</t>
        </r>
      </text>
    </comment>
    <comment ref="J5" authorId="0" shapeId="0" xr:uid="{00000000-0006-0000-0100-000004000000}">
      <text>
        <r>
          <rPr>
            <sz val="12"/>
            <color rgb="FF000000"/>
            <rFont val="Calibri"/>
            <scheme val="minor"/>
          </rPr>
          <t>======
ID#AAABr-9jGf8
西根中・教師15    (2025-10-09 05:47:24)
フリー</t>
        </r>
      </text>
    </comment>
    <comment ref="K5" authorId="0" shapeId="0" xr:uid="{00000000-0006-0000-0100-00000A000000}">
      <text>
        <r>
          <rPr>
            <sz val="12"/>
            <color rgb="FF000000"/>
            <rFont val="Calibri"/>
            <scheme val="minor"/>
          </rPr>
          <t>======
ID#AAABr-9jGf0
西根中・教師15    (2025-10-09 05:47:24)
スラローム</t>
        </r>
      </text>
    </comment>
    <comment ref="L5" authorId="0" shapeId="0" xr:uid="{00000000-0006-0000-0100-00000F000000}">
      <text>
        <r>
          <rPr>
            <sz val="12"/>
            <color rgb="FF000000"/>
            <rFont val="Calibri"/>
            <scheme val="minor"/>
          </rPr>
          <t>======
ID#AAABr-9jGfQ
西根中・教師15    (2025-10-09 05:47:24)
ジャイアントスラローム</t>
        </r>
      </text>
    </comment>
    <comment ref="M5" authorId="0" shapeId="0" xr:uid="{00000000-0006-0000-0100-000016000000}">
      <text>
        <r>
          <rPr>
            <sz val="12"/>
            <color rgb="FF000000"/>
            <rFont val="Calibri"/>
            <scheme val="minor"/>
          </rPr>
          <t>======
ID#AAABr-9jGew
西根中・教師15    (2025-10-09 05:47:24)
スペシャルジャンプ</t>
        </r>
      </text>
    </comment>
    <comment ref="N5" authorId="0" shapeId="0" xr:uid="{00000000-0006-0000-0100-000017000000}">
      <text>
        <r>
          <rPr>
            <sz val="12"/>
            <color rgb="FF000000"/>
            <rFont val="Calibri"/>
            <scheme val="minor"/>
          </rPr>
          <t>======
ID#AAABr-9jGek
西根中・教師15    (2025-10-09 05:47:24)
ノルディックコンバインド</t>
        </r>
      </text>
    </comment>
    <comment ref="O5" authorId="0" shapeId="0" xr:uid="{00000000-0006-0000-0100-000018000000}">
      <text>
        <r>
          <rPr>
            <sz val="12"/>
            <color rgb="FF000000"/>
            <rFont val="Calibri"/>
            <scheme val="minor"/>
          </rPr>
          <t>======
ID#AAABr-9jGe0
西根中・教師15    (2025-10-09 05:47:24)
リレー</t>
        </r>
      </text>
    </comment>
    <comment ref="C6" authorId="0" shapeId="0" xr:uid="{00000000-0006-0000-0100-00000C000000}">
      <text>
        <r>
          <rPr>
            <sz val="12"/>
            <color rgb="FF000000"/>
            <rFont val="Calibri"/>
            <scheme val="minor"/>
          </rPr>
          <t>======
ID#AAABr-9jGfU
西根中・教師15    (2025-10-09 05:47:24)
性と名の間を全角１文字あける</t>
        </r>
      </text>
    </comment>
    <comment ref="D6" authorId="0" shapeId="0" xr:uid="{00000000-0006-0000-0100-000010000000}">
      <text>
        <r>
          <rPr>
            <sz val="12"/>
            <color rgb="FF000000"/>
            <rFont val="Calibri"/>
            <scheme val="minor"/>
          </rPr>
          <t>======
ID#AAABr-9jGfE
西根中・教師15    (2025-10-09 05:47:24)
性と名の間を全角１文字あける</t>
        </r>
      </text>
    </comment>
    <comment ref="E6" authorId="0" shapeId="0" xr:uid="{00000000-0006-0000-0100-000002000000}">
      <text>
        <r>
          <rPr>
            <sz val="12"/>
            <color rgb="FF000000"/>
            <rFont val="Calibri"/>
            <scheme val="minor"/>
          </rPr>
          <t>======
ID#AAABr-9jGgA
西根中・教師15    (2025-10-09 05:47:24)
略称で記入。プログラムにそのまま記載。</t>
        </r>
      </text>
    </comment>
    <comment ref="H6" authorId="0" shapeId="0" xr:uid="{00000000-0006-0000-0100-000001000000}">
      <text>
        <r>
          <rPr>
            <sz val="12"/>
            <color rgb="FF000000"/>
            <rFont val="Calibri"/>
            <scheme val="minor"/>
          </rPr>
          <t>======
ID#AAABr-9jGgE
西根中・教師15    (2025-10-09 05:47:24)
SAJに登録しているアルペン種目出場者は記入。</t>
        </r>
      </text>
    </comment>
    <comment ref="I6" authorId="0" shapeId="0" xr:uid="{00000000-0006-0000-0100-000009000000}">
      <text>
        <r>
          <rPr>
            <sz val="12"/>
            <color rgb="FF000000"/>
            <rFont val="Calibri"/>
            <scheme val="minor"/>
          </rPr>
          <t>======
ID#AAABr-9jGfo
西根中・教師15    (2025-10-09 05:47:24)
県大会通過順位を記入</t>
        </r>
      </text>
    </comment>
    <comment ref="J6" authorId="0" shapeId="0" xr:uid="{00000000-0006-0000-0100-00000B000000}">
      <text>
        <r>
          <rPr>
            <sz val="12"/>
            <color rgb="FF000000"/>
            <rFont val="Calibri"/>
            <scheme val="minor"/>
          </rPr>
          <t>======
ID#AAABr-9jGfs
西根中・教師15    (2025-10-09 05:47:24)
県大会通過順位を記入</t>
        </r>
      </text>
    </comment>
    <comment ref="K6" authorId="0" shapeId="0" xr:uid="{00000000-0006-0000-0100-000007000000}">
      <text>
        <r>
          <rPr>
            <sz val="12"/>
            <color rgb="FF000000"/>
            <rFont val="Calibri"/>
            <scheme val="minor"/>
          </rPr>
          <t>======
ID#AAABr-9jGfc
西根中・教師15    (2025-10-09 05:47:24)
県大会通過順位を記入</t>
        </r>
      </text>
    </comment>
    <comment ref="L6" authorId="0" shapeId="0" xr:uid="{00000000-0006-0000-0100-000014000000}">
      <text>
        <r>
          <rPr>
            <sz val="12"/>
            <color rgb="FF000000"/>
            <rFont val="Calibri"/>
            <scheme val="minor"/>
          </rPr>
          <t>======
ID#AAABr-9jGes
西根中・教師15    (2025-10-09 05:47:24)
県大会通過順位を記入</t>
        </r>
      </text>
    </comment>
    <comment ref="M6" authorId="0" shapeId="0" xr:uid="{00000000-0006-0000-0100-000005000000}">
      <text>
        <r>
          <rPr>
            <sz val="12"/>
            <color rgb="FF000000"/>
            <rFont val="Calibri"/>
            <scheme val="minor"/>
          </rPr>
          <t>======
ID#AAABr-9jGfg
西根中・教師15    (2025-10-09 05:47:24)
県大会通過順位を記入</t>
        </r>
      </text>
    </comment>
    <comment ref="N6" authorId="0" shapeId="0" xr:uid="{00000000-0006-0000-0100-00001D000000}">
      <text>
        <r>
          <rPr>
            <sz val="12"/>
            <color rgb="FF000000"/>
            <rFont val="Calibri"/>
            <scheme val="minor"/>
          </rPr>
          <t>======
ID#AAABr-9jGec
西根中・教師15    (2025-10-09 05:47:24)
県大会通過順位を記入</t>
        </r>
      </text>
    </comment>
    <comment ref="O6" authorId="0" shapeId="0" xr:uid="{00000000-0006-0000-0100-000008000000}">
      <text>
        <r>
          <rPr>
            <sz val="12"/>
            <color rgb="FF000000"/>
            <rFont val="Calibri"/>
            <scheme val="minor"/>
          </rPr>
          <t>======
ID#AAABr-9jGfw
西根中・教師15    (2025-10-09 05:47:24)
1位通過チームの登録メンバーには11～の番号（11,12,…）
2位通過校は21～の番号
3位通過校は31～の番号を入力</t>
        </r>
      </text>
    </comment>
    <comment ref="C65" authorId="0" shapeId="0" xr:uid="{00000000-0006-0000-0100-000013000000}">
      <text>
        <r>
          <rPr>
            <sz val="12"/>
            <color rgb="FF000000"/>
            <rFont val="Calibri"/>
            <scheme val="minor"/>
          </rPr>
          <t>======
ID#AAABr-9jGe4
西根中・教師15    (2025-10-09 05:47:24)
性と名の間を全角１文字あける</t>
        </r>
      </text>
    </comment>
    <comment ref="D65" authorId="0" shapeId="0" xr:uid="{00000000-0006-0000-0100-00001B000000}">
      <text>
        <r>
          <rPr>
            <sz val="12"/>
            <color rgb="FF000000"/>
            <rFont val="Calibri"/>
            <scheme val="minor"/>
          </rPr>
          <t>======
ID#AAABr-9jGeU
西根中・教師15    (2025-10-09 05:47:24)
性と名の間を全角１文字あける</t>
        </r>
      </text>
    </comment>
    <comment ref="E65" authorId="0" shapeId="0" xr:uid="{00000000-0006-0000-0100-000006000000}">
      <text>
        <r>
          <rPr>
            <sz val="12"/>
            <color rgb="FF000000"/>
            <rFont val="Calibri"/>
            <scheme val="minor"/>
          </rPr>
          <t>======
ID#AAABr-9jGfk
西根中・教師15    (2025-10-09 05:47:24)
略称で記入。プログラムにそのまま記載。</t>
        </r>
      </text>
    </comment>
    <comment ref="H65" authorId="0" shapeId="0" xr:uid="{00000000-0006-0000-0100-00001C000000}">
      <text>
        <r>
          <rPr>
            <sz val="12"/>
            <color rgb="FF000000"/>
            <rFont val="Calibri"/>
            <scheme val="minor"/>
          </rPr>
          <t>======
ID#AAABr-9jGeY
西根中・教師15    (2025-10-09 05:47:24)
アルペン種目出場者は記入。</t>
        </r>
      </text>
    </comment>
    <comment ref="I65" authorId="0" shapeId="0" xr:uid="{00000000-0006-0000-0100-00000D000000}">
      <text>
        <r>
          <rPr>
            <sz val="12"/>
            <color rgb="FF000000"/>
            <rFont val="Calibri"/>
            <scheme val="minor"/>
          </rPr>
          <t>======
ID#AAABr-9jGfY
西根中・教師15    (2025-10-09 05:47:24)
県大会通過順位を記入</t>
        </r>
      </text>
    </comment>
    <comment ref="J65" authorId="0" shapeId="0" xr:uid="{00000000-0006-0000-0100-000011000000}">
      <text>
        <r>
          <rPr>
            <sz val="12"/>
            <color rgb="FF000000"/>
            <rFont val="Calibri"/>
            <scheme val="minor"/>
          </rPr>
          <t>======
ID#AAABr-9jGfI
西根中・教師15    (2025-10-09 05:47:24)
県大会通過順位を記入</t>
        </r>
      </text>
    </comment>
    <comment ref="K65" authorId="0" shapeId="0" xr:uid="{00000000-0006-0000-0100-000019000000}">
      <text>
        <r>
          <rPr>
            <sz val="12"/>
            <color rgb="FF000000"/>
            <rFont val="Calibri"/>
            <scheme val="minor"/>
          </rPr>
          <t>======
ID#AAABr-9jGeo
西根中・教師15    (2025-10-09 05:47:24)
県大会通過順位を記入</t>
        </r>
      </text>
    </comment>
    <comment ref="L65" authorId="0" shapeId="0" xr:uid="{00000000-0006-0000-0100-000012000000}">
      <text>
        <r>
          <rPr>
            <sz val="12"/>
            <color rgb="FF000000"/>
            <rFont val="Calibri"/>
            <scheme val="minor"/>
          </rPr>
          <t>======
ID#AAABr-9jGfA
西根中・教師15    (2025-10-09 05:47:24)
県大会通過順位を記入</t>
        </r>
      </text>
    </comment>
    <comment ref="M65" authorId="0" shapeId="0" xr:uid="{00000000-0006-0000-0100-00001A000000}">
      <text>
        <r>
          <rPr>
            <sz val="12"/>
            <color rgb="FF000000"/>
            <rFont val="Calibri"/>
            <scheme val="minor"/>
          </rPr>
          <t>======
ID#AAABr-9jGeg
西根中・教師15    (2025-10-09 05:47:24)
県大会通過順位を記入</t>
        </r>
      </text>
    </comment>
    <comment ref="N65" authorId="0" shapeId="0" xr:uid="{00000000-0006-0000-0100-000015000000}">
      <text>
        <r>
          <rPr>
            <sz val="12"/>
            <color rgb="FF000000"/>
            <rFont val="Calibri"/>
            <scheme val="minor"/>
          </rPr>
          <t>======
ID#AAABr-9jGe8
西根中・教師15    (2025-10-09 05:47:24)
県大会通過順位を記入</t>
        </r>
      </text>
    </comment>
    <comment ref="O65" authorId="0" shapeId="0" xr:uid="{00000000-0006-0000-0100-00000E000000}">
      <text>
        <r>
          <rPr>
            <sz val="12"/>
            <color rgb="FF000000"/>
            <rFont val="Calibri"/>
            <scheme val="minor"/>
          </rPr>
          <t>======
ID#AAABr-9jGfM
西根中・教師15    (2025-10-09 05:47:24)
登録者には〇印を記入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+QiVPgmo0+UoyK+FABPJX7cmZIQ=="/>
    </ext>
  </extLst>
</comments>
</file>

<file path=xl/sharedStrings.xml><?xml version="1.0" encoding="utf-8"?>
<sst xmlns="http://schemas.openxmlformats.org/spreadsheetml/2006/main" count="718" uniqueCount="122">
  <si>
    <t>はじめにお読みください！</t>
  </si>
  <si>
    <t>＊</t>
  </si>
  <si>
    <t>【入力用シート】にデータを入力すると種目別一覧表，選手名簿，参加申込集計表にデータが入力されます。</t>
  </si>
  <si>
    <t>入力手順と説明</t>
  </si>
  <si>
    <t>（１）</t>
  </si>
  <si>
    <t>（２）</t>
  </si>
  <si>
    <t>入力用シートへの入力が終わったら、リレー種目の種目別一覧表（様式５）に監督氏名を入力してください。</t>
  </si>
  <si>
    <t>（３）</t>
  </si>
  <si>
    <t>【参加申込集計表（県用）】の所属名の欄に、出場校の所属名を入力してください。各チームの参加人数が自動的に入力されます。
この時、チーム名は【入力用シート】と一致させるようにしてください。</t>
  </si>
  <si>
    <t>（４）</t>
  </si>
  <si>
    <t>【参加申込集計表（県用）】にプログラム冊数と種目別配付数を入力してください。</t>
  </si>
  <si>
    <t>（５）</t>
  </si>
  <si>
    <t>（１）～（４）までが終わったならば、様式４～様式７までのシートを印刷し、間違いないか確認してください。</t>
  </si>
  <si>
    <t>（６）</t>
  </si>
  <si>
    <t>確認が済んだら、データファイルを大会事務局に送付してください。</t>
  </si>
  <si>
    <t>県　名</t>
  </si>
  <si>
    <t>専門部委員長名</t>
  </si>
  <si>
    <t>【 男 子 】</t>
  </si>
  <si>
    <t>氏　名</t>
  </si>
  <si>
    <t>フリガナ</t>
  </si>
  <si>
    <t>所属名</t>
  </si>
  <si>
    <t>学年</t>
  </si>
  <si>
    <t>SAJ登録№</t>
  </si>
  <si>
    <t>ＣＬ</t>
  </si>
  <si>
    <t>ＦＲ</t>
  </si>
  <si>
    <t>ＳＬ</t>
  </si>
  <si>
    <t>ＧＳ</t>
  </si>
  <si>
    <t>ＳＪ</t>
  </si>
  <si>
    <t>ＮＣ</t>
  </si>
  <si>
    <t>Ｒ</t>
  </si>
  <si>
    <t>例</t>
  </si>
  <si>
    <t>01234567</t>
  </si>
  <si>
    <t>青森</t>
  </si>
  <si>
    <t>秋田</t>
  </si>
  <si>
    <t>岩手</t>
  </si>
  <si>
    <t>宮城</t>
  </si>
  <si>
    <t>山形</t>
  </si>
  <si>
    <t>福島</t>
  </si>
  <si>
    <t>【 女 子 】</t>
  </si>
  <si>
    <t>（様式４）</t>
  </si>
  <si>
    <t>種 目 別 出 場 選 手 一 覧 表</t>
  </si>
  <si>
    <t>県</t>
  </si>
  <si>
    <t>男子</t>
  </si>
  <si>
    <t>○</t>
  </si>
  <si>
    <t>女子</t>
  </si>
  <si>
    <t>共通</t>
  </si>
  <si>
    <t>ランク</t>
  </si>
  <si>
    <t>ＳＡＪ競技者管理</t>
  </si>
  <si>
    <t>備考</t>
  </si>
  <si>
    <t>氏　　　名</t>
  </si>
  <si>
    <t>登録番号(アルペンのみ)</t>
  </si>
  <si>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</si>
  <si>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</si>
  <si>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</si>
  <si>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</si>
  <si>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</si>
  <si>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</si>
  <si>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</si>
  <si>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</si>
  <si>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</si>
  <si>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</si>
  <si>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</si>
  <si>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</si>
  <si>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</si>
  <si>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</si>
  <si>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</si>
  <si>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・必ずランク順に記入すること。</t>
  </si>
  <si>
    <t>・男女別に記入すること。種目欄に○印を記入すること。</t>
  </si>
  <si>
    <t>・アルペン競技出場選手でＳＡＪ競技者管理登録をしている選手は、競技者管理登録番号
　（例03004894）を記入すること。</t>
  </si>
  <si>
    <t>1</t>
  </si>
  <si>
    <t>（様式５）</t>
  </si>
  <si>
    <t>種 目 別 出 場 選 手 一 覧 表（リレー）</t>
  </si>
  <si>
    <t>Ｎｏ．１</t>
  </si>
  <si>
    <t>Ｎｏ．２</t>
  </si>
  <si>
    <t>【男子クロスカントリーリレー】</t>
  </si>
  <si>
    <t>【女子クロスカントリーリレー】</t>
  </si>
  <si>
    <r>
      <rPr>
        <sz val="10"/>
        <color theme="1"/>
        <rFont val="HG教科書体"/>
        <family val="1"/>
        <charset val="128"/>
      </rPr>
      <t>監督名</t>
    </r>
    <r>
      <rPr>
        <u/>
        <sz val="10"/>
        <color theme="1"/>
        <rFont val="HG教科書体"/>
        <family val="1"/>
        <charset val="128"/>
      </rPr>
      <t>　　　　　　　　　</t>
    </r>
  </si>
  <si>
    <r>
      <rPr>
        <sz val="10"/>
        <color theme="1"/>
        <rFont val="HG教科書体"/>
        <family val="1"/>
        <charset val="128"/>
      </rPr>
      <t>監督名</t>
    </r>
    <r>
      <rPr>
        <u/>
        <sz val="10"/>
        <color theme="1"/>
        <rFont val="HG教科書体"/>
        <family val="1"/>
        <charset val="128"/>
      </rPr>
      <t>　　　　　　　　　</t>
    </r>
  </si>
  <si>
    <r>
      <rPr>
        <sz val="10"/>
        <color theme="1"/>
        <rFont val="HG教科書体"/>
        <family val="1"/>
        <charset val="128"/>
      </rPr>
      <t>監督名</t>
    </r>
    <r>
      <rPr>
        <u/>
        <sz val="10"/>
        <color theme="1"/>
        <rFont val="HG教科書体"/>
        <family val="1"/>
        <charset val="128"/>
      </rPr>
      <t>　　　　　　　　　</t>
    </r>
  </si>
  <si>
    <r>
      <rPr>
        <sz val="10"/>
        <color theme="1"/>
        <rFont val="HG教科書体"/>
        <family val="1"/>
        <charset val="128"/>
      </rPr>
      <t>監督名</t>
    </r>
    <r>
      <rPr>
        <u/>
        <sz val="10"/>
        <color theme="1"/>
        <rFont val="HG教科書体"/>
        <family val="1"/>
        <charset val="128"/>
      </rPr>
      <t>　　　　　　　　　</t>
    </r>
  </si>
  <si>
    <r>
      <rPr>
        <sz val="10"/>
        <color theme="1"/>
        <rFont val="HG教科書体"/>
        <family val="1"/>
        <charset val="128"/>
      </rPr>
      <t>監督名</t>
    </r>
    <r>
      <rPr>
        <u/>
        <sz val="10"/>
        <color theme="1"/>
        <rFont val="HG教科書体"/>
        <family val="1"/>
        <charset val="128"/>
      </rPr>
      <t>　　　　　　　　　</t>
    </r>
  </si>
  <si>
    <r>
      <rPr>
        <sz val="10"/>
        <color theme="1"/>
        <rFont val="HG教科書体"/>
        <family val="1"/>
        <charset val="128"/>
      </rPr>
      <t>監督名</t>
    </r>
    <r>
      <rPr>
        <u/>
        <sz val="10"/>
        <color theme="1"/>
        <rFont val="HG教科書体"/>
        <family val="1"/>
        <charset val="128"/>
      </rPr>
      <t>　　　　　　　　　</t>
    </r>
  </si>
  <si>
    <t>（様式６）</t>
  </si>
  <si>
    <t>選　手　団　名　簿</t>
  </si>
  <si>
    <t>（男子）</t>
  </si>
  <si>
    <t>（№　１　）</t>
  </si>
  <si>
    <t>№</t>
  </si>
  <si>
    <t>氏　　名</t>
  </si>
  <si>
    <t>出場種目</t>
  </si>
  <si>
    <t>備　考</t>
  </si>
  <si>
    <t>アルペン</t>
  </si>
  <si>
    <t>クロカン</t>
  </si>
  <si>
    <t>ジャンプ</t>
  </si>
  <si>
    <t>　※出場種目の〇印を確認して下さい。</t>
  </si>
  <si>
    <t>（№　２　）</t>
  </si>
  <si>
    <t>（№　３　）</t>
  </si>
  <si>
    <t>（女子）</t>
  </si>
  <si>
    <t>県名</t>
  </si>
  <si>
    <t>印</t>
  </si>
  <si>
    <t>大会参加料</t>
  </si>
  <si>
    <t>合計金額</t>
  </si>
  <si>
    <t>人数</t>
  </si>
  <si>
    <t>金額</t>
  </si>
  <si>
    <t>合計</t>
  </si>
  <si>
    <r>
      <t>入力用シートの無色のセルにデータを入力してください。
男子の下に女子の入力欄があります。
所属名（学校名、クラブ名）は</t>
    </r>
    <r>
      <rPr>
        <b/>
        <sz val="12"/>
        <color theme="1"/>
        <rFont val="HGP教科書体"/>
        <family val="1"/>
        <charset val="128"/>
      </rPr>
      <t>そのままプログラムに掲載</t>
    </r>
    <r>
      <rPr>
        <sz val="12"/>
        <color theme="1"/>
        <rFont val="HGP教科書体"/>
        <family val="1"/>
        <charset val="128"/>
      </rPr>
      <t>されます。略称で入力してください。
種目の欄には県大会の順位を入力、種目別リレー（Ｒ）の欄には県大会１位チームで東北大会に登録するメンバーに１１～１７（女子は～１６）までの通し番号、同様に２位チームの選手は２１～の通し番号を入力してください。</t>
    </r>
    <phoneticPr fontId="13"/>
  </si>
  <si>
    <t>令和８年度東北中学校体育大会 第６３回東北中学校スキー大会</t>
    <phoneticPr fontId="13"/>
  </si>
  <si>
    <t>令和８年度東北中学校体育大会　第６３回東北中学校スキー大会　データ入力シート</t>
    <phoneticPr fontId="13"/>
  </si>
  <si>
    <t>若松第一</t>
    <rPh sb="0" eb="2">
      <t>ワカマツ</t>
    </rPh>
    <phoneticPr fontId="13"/>
  </si>
  <si>
    <t>ワカマツダイイチ</t>
    <phoneticPr fontId="13"/>
  </si>
  <si>
    <t>若松　花子</t>
    <rPh sb="0" eb="2">
      <t>ワカマツ</t>
    </rPh>
    <phoneticPr fontId="13"/>
  </si>
  <si>
    <t>会津　一郎</t>
    <rPh sb="0" eb="2">
      <t>アイヅ</t>
    </rPh>
    <phoneticPr fontId="13"/>
  </si>
  <si>
    <t>アイヅ　イチロウ</t>
    <phoneticPr fontId="13"/>
  </si>
  <si>
    <t>西信</t>
    <rPh sb="0" eb="1">
      <t>ニシ</t>
    </rPh>
    <rPh sb="1" eb="2">
      <t>シン</t>
    </rPh>
    <phoneticPr fontId="13"/>
  </si>
  <si>
    <t>セイシン</t>
    <phoneticPr fontId="13"/>
  </si>
  <si>
    <t>令和８年度東北中学校体育大会　第６３回東北中学校スキー大会</t>
    <phoneticPr fontId="13"/>
  </si>
  <si>
    <t>参加申込集計表</t>
    <phoneticPr fontId="13"/>
  </si>
  <si>
    <t>コース整備費</t>
    <rPh sb="3" eb="6">
      <t>セイビヒ</t>
    </rPh>
    <phoneticPr fontId="13"/>
  </si>
  <si>
    <t>人数</t>
    <rPh sb="0" eb="2">
      <t>ニンズウ</t>
    </rPh>
    <phoneticPr fontId="13"/>
  </si>
  <si>
    <t>ワカマツ　ハナコ</t>
    <phoneticPr fontId="13"/>
  </si>
  <si>
    <t>《大会事務局》
送付先：E-mail：satou.masahiko@fcs.ed.jp
　　　　　第６３回東北中学校スキー大会事務局
　　　　　会津若松市立一箕中学校内
　　　　　第６３回東北中学校スキー大会事務局（担当：佐藤　雅彦）
　　　　　〒９６５-０００３ 福島県会津若松市一箕町大字八幡堰下７０
　　　　　　　　　　　　℡０２４２－２２－２１１３ FAX ０２４２－３２－６４０３</t>
    <rPh sb="72" eb="78">
      <t>アイヅワカマツシリツ</t>
    </rPh>
    <rPh sb="78" eb="80">
      <t>イッキ</t>
    </rPh>
    <rPh sb="111" eb="113">
      <t>サトウ</t>
    </rPh>
    <rPh sb="114" eb="116">
      <t>マサヒコ</t>
    </rPh>
    <rPh sb="133" eb="136">
      <t>フクシマケン</t>
    </rPh>
    <rPh sb="136" eb="141">
      <t>アイヅワカマツシ</t>
    </rPh>
    <rPh sb="141" eb="144">
      <t>イッキマチ</t>
    </rPh>
    <rPh sb="144" eb="146">
      <t>オオアザ</t>
    </rPh>
    <rPh sb="146" eb="148">
      <t>ヤハタ</t>
    </rPh>
    <rPh sb="148" eb="150">
      <t>セキシタ</t>
    </rPh>
    <phoneticPr fontId="13"/>
  </si>
  <si>
    <t>（様式５）</t>
    <phoneticPr fontId="13"/>
  </si>
  <si>
    <t>データの入力は，
①【入力用シート】
②【種目別選手一覧（様式５）】のリレー監督名
③【参加申込集計表（県用）】の一部
無色部分のセルのみです。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</si>
</sst>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rgb="FF000000"/>
      <name val="Calibri"/>
      <scheme val="minor"/>
    </font>
    <font>
      <b/>
      <sz val="16"/>
      <color theme="1"/>
      <name val="HG教科書体"/>
      <family val="1"/>
      <charset val="128"/>
    </font>
    <font>
      <sz val="12"/>
      <color theme="1"/>
      <name val="HG教科書体"/>
      <family val="1"/>
      <charset val="128"/>
    </font>
    <font>
      <sz val="12"/>
      <color theme="1"/>
      <name val="HGP教科書体"/>
      <family val="1"/>
      <charset val="128"/>
    </font>
    <font>
      <sz val="12"/>
      <color theme="1"/>
      <name val="HGP明朝B"/>
      <family val="1"/>
      <charset val="128"/>
    </font>
    <font>
      <sz val="12"/>
      <name val="Calibri"/>
    </font>
    <font>
      <sz val="10"/>
      <color theme="1"/>
      <name val="HG教科書体"/>
      <family val="1"/>
      <charset val="128"/>
    </font>
    <font>
      <sz val="14"/>
      <color theme="1"/>
      <name val="HG教科書体"/>
      <family val="1"/>
      <charset val="128"/>
    </font>
    <font>
      <sz val="12"/>
      <color theme="1"/>
      <name val="Calibri"/>
      <scheme val="minor"/>
    </font>
    <font>
      <b/>
      <sz val="18"/>
      <color theme="1"/>
      <name val="HG教科書体"/>
      <family val="1"/>
      <charset val="128"/>
    </font>
    <font>
      <sz val="11"/>
      <color rgb="FF333333"/>
      <name val="Arial"/>
    </font>
    <font>
      <b/>
      <sz val="12"/>
      <color theme="1"/>
      <name val="HGP教科書体"/>
      <family val="1"/>
      <charset val="128"/>
    </font>
    <font>
      <u/>
      <sz val="10"/>
      <color theme="1"/>
      <name val="HG教科書体"/>
      <family val="1"/>
      <charset val="128"/>
    </font>
    <font>
      <sz val="6"/>
      <name val="Calibri"/>
      <family val="3"/>
      <charset val="128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4"/>
      <name val="Calibri"/>
      <family val="2"/>
    </font>
    <font>
      <sz val="12"/>
      <color theme="0"/>
      <name val="HG教科書体"/>
      <family val="1"/>
      <charset val="128"/>
    </font>
    <font>
      <sz val="10"/>
      <color theme="0"/>
      <name val="HG教科書体"/>
      <family val="1"/>
      <charset val="128"/>
    </font>
    <font>
      <sz val="1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99FF99"/>
        <bgColor rgb="FF99FF99"/>
      </patternFill>
    </fill>
    <fill>
      <patternFill patternType="solid">
        <fgColor rgb="FF9CC2E5"/>
        <bgColor rgb="FF9CC2E5"/>
      </patternFill>
    </fill>
    <fill>
      <patternFill patternType="solid">
        <fgColor rgb="FF9BC2E6"/>
        <bgColor rgb="FF9BC2E6"/>
      </patternFill>
    </fill>
    <fill>
      <patternFill patternType="solid">
        <fgColor rgb="FFFFFF00"/>
        <bgColor rgb="FFFFFF00"/>
      </patternFill>
    </fill>
    <fill>
      <patternFill patternType="solid">
        <fgColor rgb="FFFF66FF"/>
        <bgColor rgb="FFFF66FF"/>
      </patternFill>
    </fill>
    <fill>
      <patternFill patternType="solid">
        <fgColor rgb="FFCCECFF"/>
        <bgColor rgb="FFCCECFF"/>
      </patternFill>
    </fill>
    <fill>
      <patternFill patternType="solid">
        <fgColor rgb="FFFFCCFF"/>
        <bgColor rgb="FFFFCCFF"/>
      </patternFill>
    </fill>
    <fill>
      <patternFill patternType="solid">
        <fgColor rgb="FFFFFFCC"/>
        <bgColor rgb="FFFFFFCC"/>
      </patternFill>
    </fill>
  </fills>
  <borders count="4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right" vertical="top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2" fillId="0" borderId="0" xfId="0" applyNumberFormat="1" applyFont="1"/>
    <xf numFmtId="0" fontId="6" fillId="2" borderId="4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2" borderId="4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4" xfId="0" applyFont="1" applyFill="1" applyBorder="1"/>
    <xf numFmtId="0" fontId="2" fillId="4" borderId="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shrinkToFit="1"/>
    </xf>
    <xf numFmtId="0" fontId="2" fillId="6" borderId="8" xfId="0" applyFont="1" applyFill="1" applyBorder="1" applyAlignment="1">
      <alignment horizontal="center"/>
    </xf>
    <xf numFmtId="49" fontId="2" fillId="6" borderId="8" xfId="0" applyNumberFormat="1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 vertical="center"/>
    </xf>
    <xf numFmtId="0" fontId="8" fillId="0" borderId="0" xfId="0" applyFont="1"/>
    <xf numFmtId="0" fontId="2" fillId="0" borderId="8" xfId="0" applyFont="1" applyBorder="1" applyAlignment="1">
      <alignment horizontal="center" shrinkToFit="1"/>
    </xf>
    <xf numFmtId="0" fontId="2" fillId="0" borderId="8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2" fillId="7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0" fillId="0" borderId="0" xfId="0" applyFont="1"/>
    <xf numFmtId="0" fontId="2" fillId="2" borderId="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8" borderId="30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vertical="center"/>
    </xf>
    <xf numFmtId="0" fontId="2" fillId="9" borderId="8" xfId="0" applyFont="1" applyFill="1" applyBorder="1" applyAlignment="1">
      <alignment vertical="center"/>
    </xf>
    <xf numFmtId="0" fontId="2" fillId="6" borderId="32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/>
    </xf>
    <xf numFmtId="0" fontId="5" fillId="0" borderId="3" xfId="0" applyFont="1" applyBorder="1"/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31" xfId="0" applyFont="1" applyBorder="1"/>
    <xf numFmtId="0" fontId="2" fillId="0" borderId="30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shrinkToFit="1"/>
    </xf>
    <xf numFmtId="0" fontId="2" fillId="4" borderId="8" xfId="0" applyFont="1" applyFill="1" applyBorder="1" applyAlignment="1">
      <alignment horizontal="center" shrinkToFit="1"/>
    </xf>
    <xf numFmtId="0" fontId="2" fillId="5" borderId="8" xfId="0" applyFont="1" applyFill="1" applyBorder="1" applyAlignment="1">
      <alignment horizontal="center" shrinkToFit="1"/>
    </xf>
    <xf numFmtId="0" fontId="2" fillId="7" borderId="8" xfId="0" applyFont="1" applyFill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0" fillId="0" borderId="0" xfId="0" applyAlignment="1">
      <alignment shrinkToFit="1"/>
    </xf>
    <xf numFmtId="0" fontId="17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top" wrapText="1"/>
    </xf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/>
    <xf numFmtId="0" fontId="5" fillId="0" borderId="3" xfId="0" applyFont="1" applyBorder="1"/>
    <xf numFmtId="0" fontId="3" fillId="0" borderId="0" xfId="0" applyFont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0" fontId="2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/>
    <xf numFmtId="0" fontId="5" fillId="0" borderId="13" xfId="0" applyFont="1" applyBorder="1"/>
    <xf numFmtId="0" fontId="6" fillId="0" borderId="22" xfId="0" applyFont="1" applyBorder="1" applyAlignment="1">
      <alignment horizontal="center" vertical="center"/>
    </xf>
    <xf numFmtId="0" fontId="5" fillId="0" borderId="23" xfId="0" applyFont="1" applyBorder="1"/>
    <xf numFmtId="0" fontId="5" fillId="0" borderId="24" xfId="0" applyFont="1" applyBorder="1"/>
    <xf numFmtId="0" fontId="5" fillId="0" borderId="14" xfId="0" applyFont="1" applyBorder="1"/>
    <xf numFmtId="0" fontId="5" fillId="0" borderId="25" xfId="0" applyFont="1" applyBorder="1"/>
    <xf numFmtId="0" fontId="5" fillId="0" borderId="15" xfId="0" applyFont="1" applyBorder="1"/>
    <xf numFmtId="0" fontId="6" fillId="0" borderId="19" xfId="0" applyFont="1" applyBorder="1" applyAlignment="1">
      <alignment horizontal="left" vertical="center"/>
    </xf>
    <xf numFmtId="0" fontId="5" fillId="0" borderId="19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5" fillId="0" borderId="10" xfId="0" applyFont="1" applyBorder="1"/>
    <xf numFmtId="0" fontId="5" fillId="0" borderId="20" xfId="0" applyFont="1" applyBorder="1"/>
    <xf numFmtId="0" fontId="5" fillId="0" borderId="21" xfId="0" applyFont="1" applyBorder="1"/>
    <xf numFmtId="0" fontId="6" fillId="0" borderId="9" xfId="0" applyFont="1" applyBorder="1" applyAlignment="1">
      <alignment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4" fillId="0" borderId="0" xfId="0" applyFont="1"/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5" fillId="0" borderId="17" xfId="0" applyFont="1" applyBorder="1"/>
    <xf numFmtId="0" fontId="5" fillId="0" borderId="18" xfId="0" applyFont="1" applyBorder="1"/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5" fillId="0" borderId="27" xfId="0" applyFont="1" applyBorder="1"/>
    <xf numFmtId="0" fontId="5" fillId="0" borderId="28" xfId="0" applyFont="1" applyBorder="1"/>
    <xf numFmtId="0" fontId="6" fillId="0" borderId="26" xfId="0" applyFont="1" applyBorder="1" applyAlignment="1">
      <alignment horizontal="center" vertical="center" textRotation="255"/>
    </xf>
    <xf numFmtId="0" fontId="6" fillId="0" borderId="0" xfId="0" applyFont="1" applyAlignment="1">
      <alignment horizontal="right"/>
    </xf>
    <xf numFmtId="0" fontId="6" fillId="0" borderId="26" xfId="0" applyFont="1" applyBorder="1" applyAlignment="1">
      <alignment horizontal="center"/>
    </xf>
    <xf numFmtId="0" fontId="6" fillId="0" borderId="26" xfId="0" applyFont="1" applyBorder="1" applyAlignment="1">
      <alignment textRotation="255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0" xfId="0" applyFont="1"/>
    <xf numFmtId="0" fontId="2" fillId="10" borderId="38" xfId="0" applyFont="1" applyFill="1" applyBorder="1" applyAlignment="1">
      <alignment horizontal="center" vertical="center"/>
    </xf>
    <xf numFmtId="0" fontId="2" fillId="10" borderId="31" xfId="0" applyFont="1" applyFill="1" applyBorder="1" applyAlignment="1">
      <alignment horizontal="center" vertical="center"/>
    </xf>
    <xf numFmtId="0" fontId="2" fillId="10" borderId="42" xfId="0" applyFont="1" applyFill="1" applyBorder="1" applyAlignment="1">
      <alignment horizontal="center" vertical="center"/>
    </xf>
    <xf numFmtId="0" fontId="2" fillId="10" borderId="43" xfId="0" applyFont="1" applyFill="1" applyBorder="1" applyAlignment="1">
      <alignment horizontal="center" vertical="center"/>
    </xf>
    <xf numFmtId="0" fontId="2" fillId="10" borderId="44" xfId="0" applyFont="1" applyFill="1" applyBorder="1" applyAlignment="1">
      <alignment horizontal="center" vertical="center"/>
    </xf>
    <xf numFmtId="0" fontId="2" fillId="10" borderId="45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/>
    </xf>
    <xf numFmtId="0" fontId="2" fillId="10" borderId="19" xfId="0" applyFont="1" applyFill="1" applyBorder="1" applyAlignment="1">
      <alignment horizontal="center" vertical="center"/>
    </xf>
    <xf numFmtId="0" fontId="2" fillId="10" borderId="3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center" vertical="center"/>
    </xf>
    <xf numFmtId="0" fontId="5" fillId="0" borderId="29" xfId="0" applyFont="1" applyBorder="1"/>
    <xf numFmtId="0" fontId="2" fillId="2" borderId="5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right" vertical="center" shrinkToFit="1"/>
    </xf>
    <xf numFmtId="0" fontId="16" fillId="0" borderId="7" xfId="0" applyFont="1" applyBorder="1" applyAlignment="1">
      <alignment shrinkToFit="1"/>
    </xf>
    <xf numFmtId="0" fontId="2" fillId="10" borderId="36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0" borderId="40" xfId="0" applyFont="1" applyFill="1" applyBorder="1" applyAlignment="1">
      <alignment horizontal="center" vertical="center"/>
    </xf>
    <xf numFmtId="0" fontId="2" fillId="10" borderId="37" xfId="0" applyFont="1" applyFill="1" applyBorder="1" applyAlignment="1">
      <alignment horizontal="center" vertical="center"/>
    </xf>
    <xf numFmtId="0" fontId="2" fillId="10" borderId="25" xfId="0" applyFont="1" applyFill="1" applyBorder="1" applyAlignment="1">
      <alignment horizontal="center" vertical="center"/>
    </xf>
    <xf numFmtId="0" fontId="2" fillId="10" borderId="4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shrinkToFit="1"/>
    </xf>
    <xf numFmtId="0" fontId="15" fillId="0" borderId="29" xfId="0" applyFont="1" applyBorder="1" applyAlignment="1">
      <alignment shrinkToFit="1"/>
    </xf>
    <xf numFmtId="0" fontId="2" fillId="9" borderId="1" xfId="0" applyFont="1" applyFill="1" applyBorder="1" applyAlignment="1">
      <alignment horizontal="center" vertical="center"/>
    </xf>
    <xf numFmtId="0" fontId="2" fillId="9" borderId="26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2">
    <dxf>
      <numFmt numFmtId="176" formatCode=";;;"/>
      <fill>
        <patternFill patternType="none"/>
      </fill>
    </dxf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1000"/>
  <sheetViews>
    <sheetView topLeftCell="A13" workbookViewId="0">
      <selection activeCell="B7" sqref="B7:I7"/>
    </sheetView>
  </sheetViews>
  <sheetFormatPr defaultColWidth="11.19921875" defaultRowHeight="15" customHeight="1" x14ac:dyDescent="0.3"/>
  <cols>
    <col min="1" max="1" width="5.09765625" customWidth="1"/>
    <col min="2" max="9" width="7.3984375" customWidth="1"/>
    <col min="10" max="26" width="6.796875" customWidth="1"/>
  </cols>
  <sheetData>
    <row r="1" spans="1:11" ht="14.25" customHeight="1" x14ac:dyDescent="0.3">
      <c r="A1" s="1" t="s">
        <v>0</v>
      </c>
    </row>
    <row r="2" spans="1:11" ht="15.75" customHeight="1" x14ac:dyDescent="0.3">
      <c r="A2" s="2"/>
    </row>
    <row r="3" spans="1:11" ht="78.599999999999994" customHeight="1" x14ac:dyDescent="0.3">
      <c r="A3" s="3" t="s">
        <v>1</v>
      </c>
      <c r="B3" s="63" t="s">
        <v>121</v>
      </c>
      <c r="C3" s="64"/>
      <c r="D3" s="64"/>
      <c r="E3" s="64"/>
      <c r="F3" s="64"/>
      <c r="G3" s="64"/>
      <c r="H3" s="64"/>
      <c r="I3" s="64"/>
    </row>
    <row r="4" spans="1:11" ht="31.5" customHeight="1" x14ac:dyDescent="0.3">
      <c r="A4" s="3" t="s">
        <v>1</v>
      </c>
      <c r="B4" s="63" t="s">
        <v>2</v>
      </c>
      <c r="C4" s="64"/>
      <c r="D4" s="64"/>
      <c r="E4" s="64"/>
      <c r="F4" s="64"/>
      <c r="G4" s="64"/>
      <c r="H4" s="64"/>
      <c r="I4" s="64"/>
    </row>
    <row r="5" spans="1:11" ht="11.25" customHeight="1" x14ac:dyDescent="0.3"/>
    <row r="6" spans="1:11" ht="18.75" customHeight="1" x14ac:dyDescent="0.3">
      <c r="A6" s="1" t="s">
        <v>3</v>
      </c>
      <c r="B6" s="1"/>
    </row>
    <row r="7" spans="1:11" ht="109.8" customHeight="1" x14ac:dyDescent="0.3">
      <c r="A7" s="4" t="s">
        <v>4</v>
      </c>
      <c r="B7" s="68" t="s">
        <v>104</v>
      </c>
      <c r="C7" s="64"/>
      <c r="D7" s="64"/>
      <c r="E7" s="64"/>
      <c r="F7" s="64"/>
      <c r="G7" s="64"/>
      <c r="H7" s="64"/>
      <c r="I7" s="64"/>
    </row>
    <row r="8" spans="1:11" ht="31.5" customHeight="1" x14ac:dyDescent="0.3">
      <c r="A8" s="4" t="s">
        <v>5</v>
      </c>
      <c r="B8" s="68" t="s">
        <v>6</v>
      </c>
      <c r="C8" s="64"/>
      <c r="D8" s="64"/>
      <c r="E8" s="64"/>
      <c r="F8" s="64"/>
      <c r="G8" s="64"/>
      <c r="H8" s="64"/>
      <c r="I8" s="64"/>
    </row>
    <row r="9" spans="1:11" ht="47.25" customHeight="1" x14ac:dyDescent="0.3">
      <c r="A9" s="4" t="s">
        <v>7</v>
      </c>
      <c r="B9" s="68" t="s">
        <v>8</v>
      </c>
      <c r="C9" s="64"/>
      <c r="D9" s="64"/>
      <c r="E9" s="64"/>
      <c r="F9" s="64"/>
      <c r="G9" s="64"/>
      <c r="H9" s="64"/>
      <c r="I9" s="64"/>
      <c r="J9" s="5"/>
      <c r="K9" s="5"/>
    </row>
    <row r="10" spans="1:11" ht="31.5" customHeight="1" x14ac:dyDescent="0.3">
      <c r="A10" s="4" t="s">
        <v>9</v>
      </c>
      <c r="B10" s="68" t="s">
        <v>10</v>
      </c>
      <c r="C10" s="64"/>
      <c r="D10" s="64"/>
      <c r="E10" s="64"/>
      <c r="F10" s="64"/>
      <c r="G10" s="64"/>
      <c r="H10" s="64"/>
      <c r="I10" s="64"/>
      <c r="J10" s="6"/>
      <c r="K10" s="6"/>
    </row>
    <row r="11" spans="1:11" ht="31.5" customHeight="1" x14ac:dyDescent="0.3">
      <c r="A11" s="4" t="s">
        <v>11</v>
      </c>
      <c r="B11" s="68" t="s">
        <v>12</v>
      </c>
      <c r="C11" s="64"/>
      <c r="D11" s="64"/>
      <c r="E11" s="64"/>
      <c r="F11" s="64"/>
      <c r="G11" s="64"/>
      <c r="H11" s="64"/>
      <c r="I11" s="64"/>
      <c r="J11" s="6"/>
      <c r="K11" s="6"/>
    </row>
    <row r="12" spans="1:11" ht="31.5" customHeight="1" x14ac:dyDescent="0.3">
      <c r="A12" s="4" t="s">
        <v>13</v>
      </c>
      <c r="B12" s="63" t="s">
        <v>14</v>
      </c>
      <c r="C12" s="64"/>
      <c r="D12" s="64"/>
      <c r="E12" s="64"/>
      <c r="F12" s="64"/>
      <c r="G12" s="64"/>
      <c r="H12" s="64"/>
      <c r="I12" s="64"/>
      <c r="J12" s="6"/>
      <c r="K12" s="6"/>
    </row>
    <row r="13" spans="1:11" ht="14.25" customHeight="1" x14ac:dyDescent="0.3">
      <c r="A13" s="7"/>
    </row>
    <row r="14" spans="1:11" ht="111.6" customHeight="1" x14ac:dyDescent="0.3">
      <c r="A14" s="7"/>
      <c r="B14" s="65" t="s">
        <v>119</v>
      </c>
      <c r="C14" s="66"/>
      <c r="D14" s="66"/>
      <c r="E14" s="66"/>
      <c r="F14" s="66"/>
      <c r="G14" s="66"/>
      <c r="H14" s="66"/>
      <c r="I14" s="67"/>
      <c r="J14" s="5"/>
    </row>
    <row r="15" spans="1:11" ht="14.25" customHeight="1" x14ac:dyDescent="0.3">
      <c r="A15" s="7"/>
    </row>
    <row r="16" spans="1:11" ht="79.5" customHeight="1" x14ac:dyDescent="0.3">
      <c r="A16" s="7"/>
      <c r="B16" s="63"/>
      <c r="C16" s="64"/>
      <c r="D16" s="64"/>
      <c r="E16" s="64"/>
      <c r="F16" s="64"/>
      <c r="G16" s="64"/>
      <c r="H16" s="64"/>
      <c r="I16" s="64"/>
    </row>
    <row r="17" spans="1:1" ht="14.25" customHeight="1" x14ac:dyDescent="0.3">
      <c r="A17" s="7"/>
    </row>
    <row r="18" spans="1:1" ht="14.25" customHeight="1" x14ac:dyDescent="0.3"/>
    <row r="19" spans="1:1" ht="14.25" customHeight="1" x14ac:dyDescent="0.3"/>
    <row r="20" spans="1:1" ht="14.25" customHeight="1" x14ac:dyDescent="0.3"/>
    <row r="21" spans="1:1" ht="14.25" customHeight="1" x14ac:dyDescent="0.3"/>
    <row r="22" spans="1:1" ht="14.25" customHeight="1" x14ac:dyDescent="0.3"/>
    <row r="23" spans="1:1" ht="14.25" customHeight="1" x14ac:dyDescent="0.3"/>
    <row r="24" spans="1:1" ht="14.25" customHeight="1" x14ac:dyDescent="0.3"/>
    <row r="25" spans="1:1" ht="14.25" customHeight="1" x14ac:dyDescent="0.3"/>
    <row r="26" spans="1:1" ht="14.25" customHeight="1" x14ac:dyDescent="0.3"/>
    <row r="27" spans="1:1" ht="14.25" customHeight="1" x14ac:dyDescent="0.3"/>
    <row r="28" spans="1:1" ht="14.25" customHeight="1" x14ac:dyDescent="0.3"/>
    <row r="29" spans="1:1" ht="14.25" customHeight="1" x14ac:dyDescent="0.3"/>
    <row r="30" spans="1:1" ht="14.25" customHeight="1" x14ac:dyDescent="0.3"/>
    <row r="31" spans="1:1" ht="14.25" customHeight="1" x14ac:dyDescent="0.3"/>
    <row r="32" spans="1:1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10">
    <mergeCell ref="B12:I12"/>
    <mergeCell ref="B14:I14"/>
    <mergeCell ref="B16:I16"/>
    <mergeCell ref="B3:I3"/>
    <mergeCell ref="B4:I4"/>
    <mergeCell ref="B7:I7"/>
    <mergeCell ref="B8:I8"/>
    <mergeCell ref="B9:I9"/>
    <mergeCell ref="B10:I10"/>
    <mergeCell ref="B11:I11"/>
  </mergeCells>
  <phoneticPr fontId="13"/>
  <pageMargins left="0.59055118110236227" right="0.59055118110236227" top="0.59055118110236227" bottom="0.59055118110236227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H1000"/>
  <sheetViews>
    <sheetView workbookViewId="0">
      <pane xSplit="3" ySplit="5" topLeftCell="D84" activePane="bottomRight" state="frozen"/>
      <selection pane="topRight" activeCell="D1" sqref="D1"/>
      <selection pane="bottomLeft" activeCell="A6" sqref="A6"/>
      <selection pane="bottomRight" activeCell="K67" sqref="K67:L67"/>
    </sheetView>
  </sheetViews>
  <sheetFormatPr defaultColWidth="11.19921875" defaultRowHeight="15" customHeight="1" x14ac:dyDescent="0.3"/>
  <cols>
    <col min="1" max="1" width="2.3984375" customWidth="1"/>
    <col min="2" max="2" width="2.3984375" style="60" customWidth="1"/>
    <col min="3" max="4" width="13.69921875" customWidth="1"/>
    <col min="5" max="5" width="9" customWidth="1"/>
    <col min="6" max="6" width="13.69921875" customWidth="1"/>
    <col min="7" max="7" width="4.296875" customWidth="1"/>
    <col min="8" max="8" width="9" customWidth="1"/>
    <col min="9" max="15" width="4.796875" customWidth="1"/>
    <col min="16" max="16" width="2.3984375" customWidth="1"/>
    <col min="17" max="34" width="6.796875" customWidth="1"/>
  </cols>
  <sheetData>
    <row r="1" spans="1:34" ht="14.25" customHeight="1" x14ac:dyDescent="0.3">
      <c r="A1" s="8"/>
      <c r="B1" s="69" t="s">
        <v>106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1"/>
      <c r="P1" s="8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14.25" customHeight="1" x14ac:dyDescent="0.3">
      <c r="A2" s="8"/>
      <c r="B2" s="54"/>
      <c r="C2" s="8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14.25" customHeight="1" x14ac:dyDescent="0.3">
      <c r="A3" s="8"/>
      <c r="B3" s="54"/>
      <c r="C3" s="11" t="s">
        <v>15</v>
      </c>
      <c r="D3" s="12"/>
      <c r="E3" s="8"/>
      <c r="F3" s="11" t="s">
        <v>16</v>
      </c>
      <c r="G3" s="72"/>
      <c r="H3" s="67"/>
      <c r="I3" s="10"/>
      <c r="J3" s="10"/>
      <c r="K3" s="10"/>
      <c r="L3" s="10"/>
      <c r="M3" s="10"/>
      <c r="N3" s="10"/>
      <c r="O3" s="10"/>
      <c r="P3" s="8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ht="14.25" customHeight="1" x14ac:dyDescent="0.3">
      <c r="A4" s="13"/>
      <c r="B4" s="55"/>
      <c r="C4" s="13" t="s">
        <v>17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34" ht="14.25" customHeight="1" x14ac:dyDescent="0.3">
      <c r="A5" s="13"/>
      <c r="B5" s="56"/>
      <c r="C5" s="14" t="s">
        <v>18</v>
      </c>
      <c r="D5" s="14" t="s">
        <v>19</v>
      </c>
      <c r="E5" s="14" t="s">
        <v>20</v>
      </c>
      <c r="F5" s="14" t="s">
        <v>19</v>
      </c>
      <c r="G5" s="14" t="s">
        <v>21</v>
      </c>
      <c r="H5" s="14" t="s">
        <v>22</v>
      </c>
      <c r="I5" s="15" t="s">
        <v>23</v>
      </c>
      <c r="J5" s="15" t="s">
        <v>24</v>
      </c>
      <c r="K5" s="15" t="s">
        <v>25</v>
      </c>
      <c r="L5" s="15" t="s">
        <v>26</v>
      </c>
      <c r="M5" s="15" t="s">
        <v>27</v>
      </c>
      <c r="N5" s="15" t="s">
        <v>28</v>
      </c>
      <c r="O5" s="15"/>
      <c r="P5" s="13"/>
    </row>
    <row r="6" spans="1:34" ht="14.25" customHeight="1" x14ac:dyDescent="0.3">
      <c r="A6" s="13"/>
      <c r="B6" s="57" t="s">
        <v>30</v>
      </c>
      <c r="C6" s="16" t="s">
        <v>110</v>
      </c>
      <c r="D6" s="16" t="s">
        <v>111</v>
      </c>
      <c r="E6" s="16" t="s">
        <v>107</v>
      </c>
      <c r="F6" s="16" t="s">
        <v>108</v>
      </c>
      <c r="G6" s="17">
        <v>3</v>
      </c>
      <c r="H6" s="18" t="s">
        <v>31</v>
      </c>
      <c r="I6" s="17">
        <v>1</v>
      </c>
      <c r="J6" s="19">
        <v>3</v>
      </c>
      <c r="K6" s="17"/>
      <c r="L6" s="17"/>
      <c r="M6" s="17"/>
      <c r="N6" s="17"/>
      <c r="O6" s="17"/>
      <c r="P6" s="13"/>
      <c r="AE6" s="20" t="s">
        <v>32</v>
      </c>
      <c r="AF6" s="20">
        <v>1</v>
      </c>
      <c r="AG6" s="20">
        <v>11</v>
      </c>
      <c r="AH6" s="20">
        <v>1</v>
      </c>
    </row>
    <row r="7" spans="1:34" ht="14.25" customHeight="1" x14ac:dyDescent="0.3">
      <c r="A7" s="13"/>
      <c r="B7" s="57">
        <v>1</v>
      </c>
      <c r="C7" s="21"/>
      <c r="D7" s="21"/>
      <c r="E7" s="21"/>
      <c r="F7" s="21"/>
      <c r="G7" s="22"/>
      <c r="H7" s="23"/>
      <c r="I7" s="22"/>
      <c r="J7" s="24"/>
      <c r="K7" s="22"/>
      <c r="L7" s="22"/>
      <c r="M7" s="22"/>
      <c r="N7" s="22"/>
      <c r="O7" s="22"/>
      <c r="P7" s="13"/>
      <c r="AE7" s="20" t="s">
        <v>33</v>
      </c>
      <c r="AF7" s="20">
        <v>2</v>
      </c>
      <c r="AG7" s="20">
        <v>12</v>
      </c>
      <c r="AH7" s="20">
        <v>2</v>
      </c>
    </row>
    <row r="8" spans="1:34" ht="14.25" customHeight="1" x14ac:dyDescent="0.3">
      <c r="A8" s="13"/>
      <c r="B8" s="57">
        <v>2</v>
      </c>
      <c r="C8" s="21"/>
      <c r="D8" s="21"/>
      <c r="E8" s="21"/>
      <c r="F8" s="21"/>
      <c r="G8" s="22"/>
      <c r="H8" s="23"/>
      <c r="I8" s="22"/>
      <c r="J8" s="22"/>
      <c r="K8" s="22"/>
      <c r="L8" s="22"/>
      <c r="M8" s="22"/>
      <c r="N8" s="22"/>
      <c r="O8" s="22"/>
      <c r="P8" s="13"/>
      <c r="AE8" s="20" t="s">
        <v>34</v>
      </c>
      <c r="AF8" s="20">
        <v>3</v>
      </c>
      <c r="AG8" s="20">
        <v>13</v>
      </c>
      <c r="AH8" s="20">
        <v>3</v>
      </c>
    </row>
    <row r="9" spans="1:34" ht="14.25" customHeight="1" x14ac:dyDescent="0.3">
      <c r="A9" s="13"/>
      <c r="B9" s="57">
        <v>3</v>
      </c>
      <c r="C9" s="21"/>
      <c r="D9" s="21"/>
      <c r="E9" s="21"/>
      <c r="F9" s="21"/>
      <c r="G9" s="22"/>
      <c r="H9" s="23"/>
      <c r="I9" s="22"/>
      <c r="J9" s="22"/>
      <c r="K9" s="22"/>
      <c r="L9" s="22"/>
      <c r="M9" s="22"/>
      <c r="N9" s="22"/>
      <c r="O9" s="22"/>
      <c r="P9" s="13"/>
      <c r="AE9" s="20" t="s">
        <v>35</v>
      </c>
      <c r="AF9" s="20">
        <v>4</v>
      </c>
      <c r="AG9" s="20">
        <v>14</v>
      </c>
    </row>
    <row r="10" spans="1:34" ht="14.25" customHeight="1" x14ac:dyDescent="0.3">
      <c r="A10" s="13"/>
      <c r="B10" s="57">
        <v>4</v>
      </c>
      <c r="C10" s="21"/>
      <c r="D10" s="21"/>
      <c r="E10" s="21"/>
      <c r="F10" s="21"/>
      <c r="G10" s="22"/>
      <c r="H10" s="23"/>
      <c r="I10" s="22"/>
      <c r="J10" s="22"/>
      <c r="K10" s="22"/>
      <c r="L10" s="22"/>
      <c r="M10" s="22"/>
      <c r="N10" s="22"/>
      <c r="O10" s="22"/>
      <c r="P10" s="13"/>
      <c r="AE10" s="20" t="s">
        <v>36</v>
      </c>
      <c r="AF10" s="20">
        <v>5</v>
      </c>
      <c r="AG10" s="20">
        <v>15</v>
      </c>
    </row>
    <row r="11" spans="1:34" ht="14.25" customHeight="1" x14ac:dyDescent="0.3">
      <c r="A11" s="13"/>
      <c r="B11" s="57">
        <v>5</v>
      </c>
      <c r="C11" s="21"/>
      <c r="D11" s="21"/>
      <c r="E11" s="21"/>
      <c r="F11" s="21"/>
      <c r="G11" s="22"/>
      <c r="H11" s="23"/>
      <c r="I11" s="22"/>
      <c r="J11" s="22"/>
      <c r="K11" s="22"/>
      <c r="L11" s="22"/>
      <c r="M11" s="22"/>
      <c r="N11" s="22"/>
      <c r="O11" s="22"/>
      <c r="P11" s="13"/>
      <c r="AE11" s="20" t="s">
        <v>37</v>
      </c>
      <c r="AF11" s="20">
        <v>6</v>
      </c>
      <c r="AG11" s="20">
        <v>16</v>
      </c>
    </row>
    <row r="12" spans="1:34" ht="14.25" customHeight="1" x14ac:dyDescent="0.3">
      <c r="A12" s="13"/>
      <c r="B12" s="57">
        <v>6</v>
      </c>
      <c r="C12" s="21"/>
      <c r="D12" s="21"/>
      <c r="E12" s="21"/>
      <c r="F12" s="21"/>
      <c r="G12" s="22"/>
      <c r="H12" s="23"/>
      <c r="I12" s="22"/>
      <c r="J12" s="22"/>
      <c r="K12" s="22"/>
      <c r="L12" s="22"/>
      <c r="M12" s="22"/>
      <c r="N12" s="22"/>
      <c r="O12" s="22"/>
      <c r="P12" s="13"/>
      <c r="AF12" s="20">
        <v>7</v>
      </c>
      <c r="AG12" s="20">
        <v>17</v>
      </c>
    </row>
    <row r="13" spans="1:34" ht="14.25" customHeight="1" x14ac:dyDescent="0.3">
      <c r="A13" s="13"/>
      <c r="B13" s="57">
        <v>7</v>
      </c>
      <c r="C13" s="21"/>
      <c r="D13" s="21"/>
      <c r="E13" s="21"/>
      <c r="F13" s="21"/>
      <c r="G13" s="22"/>
      <c r="H13" s="23"/>
      <c r="I13" s="22"/>
      <c r="J13" s="22"/>
      <c r="K13" s="22"/>
      <c r="L13" s="22"/>
      <c r="M13" s="22"/>
      <c r="N13" s="22"/>
      <c r="O13" s="22"/>
      <c r="P13" s="13"/>
      <c r="AF13" s="20">
        <v>8</v>
      </c>
      <c r="AG13" s="20">
        <v>21</v>
      </c>
    </row>
    <row r="14" spans="1:34" ht="14.25" customHeight="1" x14ac:dyDescent="0.3">
      <c r="A14" s="13"/>
      <c r="B14" s="57">
        <v>8</v>
      </c>
      <c r="C14" s="21"/>
      <c r="D14" s="21"/>
      <c r="E14" s="21"/>
      <c r="F14" s="21"/>
      <c r="G14" s="22"/>
      <c r="H14" s="23"/>
      <c r="I14" s="22"/>
      <c r="J14" s="22"/>
      <c r="K14" s="22"/>
      <c r="L14" s="22"/>
      <c r="M14" s="22"/>
      <c r="N14" s="22"/>
      <c r="O14" s="22"/>
      <c r="P14" s="13"/>
      <c r="AF14" s="20">
        <v>9</v>
      </c>
      <c r="AG14" s="20">
        <v>22</v>
      </c>
    </row>
    <row r="15" spans="1:34" ht="14.25" customHeight="1" x14ac:dyDescent="0.3">
      <c r="A15" s="13"/>
      <c r="B15" s="57">
        <v>9</v>
      </c>
      <c r="C15" s="21"/>
      <c r="D15" s="21"/>
      <c r="E15" s="21"/>
      <c r="F15" s="21"/>
      <c r="G15" s="22"/>
      <c r="H15" s="23"/>
      <c r="I15" s="22"/>
      <c r="J15" s="22"/>
      <c r="K15" s="22"/>
      <c r="L15" s="22"/>
      <c r="M15" s="22"/>
      <c r="N15" s="22"/>
      <c r="O15" s="22"/>
      <c r="P15" s="13"/>
      <c r="AF15" s="20">
        <v>10</v>
      </c>
      <c r="AG15" s="20">
        <v>23</v>
      </c>
    </row>
    <row r="16" spans="1:34" ht="14.25" customHeight="1" x14ac:dyDescent="0.3">
      <c r="A16" s="13"/>
      <c r="B16" s="57">
        <v>10</v>
      </c>
      <c r="C16" s="21"/>
      <c r="D16" s="21"/>
      <c r="E16" s="21"/>
      <c r="F16" s="21"/>
      <c r="G16" s="22"/>
      <c r="H16" s="23"/>
      <c r="I16" s="22"/>
      <c r="J16" s="22"/>
      <c r="K16" s="22"/>
      <c r="L16" s="22"/>
      <c r="M16" s="22"/>
      <c r="N16" s="22"/>
      <c r="O16" s="22"/>
      <c r="P16" s="13"/>
      <c r="AF16" s="20">
        <v>11</v>
      </c>
      <c r="AG16" s="20">
        <v>24</v>
      </c>
    </row>
    <row r="17" spans="1:33" ht="14.25" customHeight="1" x14ac:dyDescent="0.3">
      <c r="A17" s="13"/>
      <c r="B17" s="57">
        <v>11</v>
      </c>
      <c r="C17" s="21"/>
      <c r="D17" s="21"/>
      <c r="E17" s="21"/>
      <c r="F17" s="21"/>
      <c r="G17" s="22"/>
      <c r="H17" s="23"/>
      <c r="I17" s="22"/>
      <c r="J17" s="22"/>
      <c r="K17" s="22"/>
      <c r="L17" s="22"/>
      <c r="M17" s="22"/>
      <c r="N17" s="22"/>
      <c r="O17" s="22"/>
      <c r="P17" s="13"/>
      <c r="AF17" s="20">
        <v>12</v>
      </c>
      <c r="AG17" s="20">
        <v>25</v>
      </c>
    </row>
    <row r="18" spans="1:33" ht="14.25" customHeight="1" x14ac:dyDescent="0.3">
      <c r="A18" s="13"/>
      <c r="B18" s="57">
        <v>12</v>
      </c>
      <c r="C18" s="21"/>
      <c r="D18" s="21"/>
      <c r="E18" s="21"/>
      <c r="F18" s="21"/>
      <c r="G18" s="22"/>
      <c r="H18" s="23"/>
      <c r="I18" s="22"/>
      <c r="J18" s="22"/>
      <c r="K18" s="22"/>
      <c r="L18" s="22"/>
      <c r="M18" s="22"/>
      <c r="N18" s="22"/>
      <c r="O18" s="22"/>
      <c r="P18" s="13"/>
      <c r="AF18" s="20">
        <v>13</v>
      </c>
      <c r="AG18" s="20">
        <v>26</v>
      </c>
    </row>
    <row r="19" spans="1:33" ht="14.25" customHeight="1" x14ac:dyDescent="0.3">
      <c r="A19" s="13"/>
      <c r="B19" s="57">
        <v>13</v>
      </c>
      <c r="C19" s="21"/>
      <c r="D19" s="21"/>
      <c r="E19" s="21"/>
      <c r="F19" s="21"/>
      <c r="G19" s="22"/>
      <c r="H19" s="23"/>
      <c r="I19" s="22"/>
      <c r="J19" s="22"/>
      <c r="K19" s="22"/>
      <c r="L19" s="22"/>
      <c r="M19" s="22"/>
      <c r="N19" s="22"/>
      <c r="O19" s="22"/>
      <c r="P19" s="13"/>
      <c r="AF19" s="20">
        <v>14</v>
      </c>
      <c r="AG19" s="20">
        <v>27</v>
      </c>
    </row>
    <row r="20" spans="1:33" ht="14.25" customHeight="1" x14ac:dyDescent="0.3">
      <c r="A20" s="13"/>
      <c r="B20" s="57">
        <v>14</v>
      </c>
      <c r="C20" s="21"/>
      <c r="D20" s="21"/>
      <c r="E20" s="21"/>
      <c r="F20" s="21"/>
      <c r="G20" s="22"/>
      <c r="H20" s="23"/>
      <c r="I20" s="22"/>
      <c r="J20" s="22"/>
      <c r="K20" s="22"/>
      <c r="L20" s="22"/>
      <c r="M20" s="22"/>
      <c r="N20" s="22"/>
      <c r="O20" s="22"/>
      <c r="P20" s="13"/>
      <c r="AF20" s="20">
        <v>15</v>
      </c>
      <c r="AG20" s="20">
        <v>31</v>
      </c>
    </row>
    <row r="21" spans="1:33" ht="14.25" customHeight="1" x14ac:dyDescent="0.3">
      <c r="A21" s="13"/>
      <c r="B21" s="57">
        <v>15</v>
      </c>
      <c r="C21" s="21"/>
      <c r="D21" s="21"/>
      <c r="E21" s="21"/>
      <c r="F21" s="21"/>
      <c r="G21" s="22"/>
      <c r="H21" s="23"/>
      <c r="I21" s="22"/>
      <c r="J21" s="22"/>
      <c r="K21" s="22"/>
      <c r="L21" s="22"/>
      <c r="M21" s="22"/>
      <c r="N21" s="22"/>
      <c r="O21" s="22"/>
      <c r="P21" s="13"/>
      <c r="AG21" s="20">
        <v>32</v>
      </c>
    </row>
    <row r="22" spans="1:33" ht="14.25" customHeight="1" x14ac:dyDescent="0.3">
      <c r="A22" s="13"/>
      <c r="B22" s="57">
        <v>16</v>
      </c>
      <c r="C22" s="21"/>
      <c r="D22" s="21"/>
      <c r="E22" s="21"/>
      <c r="F22" s="21"/>
      <c r="G22" s="22"/>
      <c r="H22" s="23"/>
      <c r="I22" s="22"/>
      <c r="J22" s="22"/>
      <c r="K22" s="22"/>
      <c r="L22" s="22"/>
      <c r="M22" s="22"/>
      <c r="N22" s="22"/>
      <c r="O22" s="22"/>
      <c r="P22" s="13"/>
      <c r="AG22" s="20">
        <v>33</v>
      </c>
    </row>
    <row r="23" spans="1:33" ht="14.25" customHeight="1" x14ac:dyDescent="0.3">
      <c r="A23" s="13"/>
      <c r="B23" s="57">
        <v>17</v>
      </c>
      <c r="C23" s="21"/>
      <c r="D23" s="21"/>
      <c r="E23" s="21"/>
      <c r="F23" s="21"/>
      <c r="G23" s="22"/>
      <c r="H23" s="23"/>
      <c r="I23" s="22"/>
      <c r="J23" s="22"/>
      <c r="K23" s="22"/>
      <c r="L23" s="22"/>
      <c r="M23" s="22"/>
      <c r="N23" s="22"/>
      <c r="O23" s="22"/>
      <c r="P23" s="13"/>
      <c r="AG23" s="20">
        <v>34</v>
      </c>
    </row>
    <row r="24" spans="1:33" ht="14.25" customHeight="1" x14ac:dyDescent="0.3">
      <c r="A24" s="13"/>
      <c r="B24" s="57">
        <v>18</v>
      </c>
      <c r="C24" s="21"/>
      <c r="D24" s="21"/>
      <c r="E24" s="21"/>
      <c r="F24" s="21"/>
      <c r="G24" s="22"/>
      <c r="H24" s="23"/>
      <c r="I24" s="22"/>
      <c r="J24" s="22"/>
      <c r="K24" s="22"/>
      <c r="L24" s="22"/>
      <c r="M24" s="22"/>
      <c r="N24" s="22"/>
      <c r="O24" s="22"/>
      <c r="P24" s="13"/>
      <c r="AG24" s="20">
        <v>35</v>
      </c>
    </row>
    <row r="25" spans="1:33" ht="14.25" customHeight="1" x14ac:dyDescent="0.3">
      <c r="A25" s="13"/>
      <c r="B25" s="57">
        <v>19</v>
      </c>
      <c r="C25" s="21"/>
      <c r="D25" s="21"/>
      <c r="E25" s="21"/>
      <c r="F25" s="21"/>
      <c r="G25" s="22"/>
      <c r="H25" s="23"/>
      <c r="I25" s="22"/>
      <c r="J25" s="22"/>
      <c r="K25" s="22"/>
      <c r="L25" s="22"/>
      <c r="M25" s="22"/>
      <c r="N25" s="22"/>
      <c r="O25" s="22"/>
      <c r="P25" s="13"/>
      <c r="AG25" s="20">
        <v>36</v>
      </c>
    </row>
    <row r="26" spans="1:33" ht="14.25" customHeight="1" x14ac:dyDescent="0.3">
      <c r="A26" s="13"/>
      <c r="B26" s="57">
        <v>20</v>
      </c>
      <c r="C26" s="21"/>
      <c r="D26" s="21"/>
      <c r="E26" s="21"/>
      <c r="F26" s="21"/>
      <c r="G26" s="22"/>
      <c r="H26" s="23"/>
      <c r="I26" s="22"/>
      <c r="J26" s="22"/>
      <c r="K26" s="22"/>
      <c r="L26" s="22"/>
      <c r="M26" s="22"/>
      <c r="N26" s="22"/>
      <c r="O26" s="22"/>
      <c r="P26" s="13"/>
      <c r="AG26" s="20">
        <v>37</v>
      </c>
    </row>
    <row r="27" spans="1:33" ht="14.25" customHeight="1" x14ac:dyDescent="0.3">
      <c r="A27" s="13"/>
      <c r="B27" s="57">
        <v>21</v>
      </c>
      <c r="C27" s="21"/>
      <c r="D27" s="21"/>
      <c r="E27" s="21"/>
      <c r="F27" s="21"/>
      <c r="G27" s="22"/>
      <c r="H27" s="23"/>
      <c r="I27" s="22"/>
      <c r="J27" s="22"/>
      <c r="K27" s="22"/>
      <c r="L27" s="22"/>
      <c r="M27" s="22"/>
      <c r="N27" s="22"/>
      <c r="O27" s="22"/>
      <c r="P27" s="13"/>
    </row>
    <row r="28" spans="1:33" ht="14.25" customHeight="1" x14ac:dyDescent="0.3">
      <c r="A28" s="13"/>
      <c r="B28" s="57">
        <v>22</v>
      </c>
      <c r="C28" s="21"/>
      <c r="D28" s="21"/>
      <c r="E28" s="21"/>
      <c r="F28" s="21"/>
      <c r="G28" s="22"/>
      <c r="H28" s="23"/>
      <c r="I28" s="22"/>
      <c r="J28" s="22"/>
      <c r="K28" s="22"/>
      <c r="L28" s="22"/>
      <c r="M28" s="22"/>
      <c r="N28" s="22"/>
      <c r="O28" s="22"/>
      <c r="P28" s="13"/>
    </row>
    <row r="29" spans="1:33" ht="14.25" customHeight="1" x14ac:dyDescent="0.3">
      <c r="A29" s="13"/>
      <c r="B29" s="57">
        <v>23</v>
      </c>
      <c r="C29" s="21"/>
      <c r="D29" s="21"/>
      <c r="E29" s="21"/>
      <c r="F29" s="21"/>
      <c r="G29" s="22"/>
      <c r="H29" s="23"/>
      <c r="I29" s="22"/>
      <c r="J29" s="22"/>
      <c r="K29" s="22"/>
      <c r="L29" s="22"/>
      <c r="M29" s="22"/>
      <c r="N29" s="22"/>
      <c r="O29" s="22"/>
      <c r="P29" s="13"/>
    </row>
    <row r="30" spans="1:33" ht="14.25" customHeight="1" x14ac:dyDescent="0.3">
      <c r="A30" s="13"/>
      <c r="B30" s="57">
        <v>24</v>
      </c>
      <c r="C30" s="21"/>
      <c r="D30" s="21"/>
      <c r="E30" s="21"/>
      <c r="F30" s="21"/>
      <c r="G30" s="22"/>
      <c r="H30" s="23"/>
      <c r="I30" s="22"/>
      <c r="J30" s="22"/>
      <c r="K30" s="22"/>
      <c r="L30" s="22"/>
      <c r="M30" s="22"/>
      <c r="N30" s="22"/>
      <c r="O30" s="22"/>
      <c r="P30" s="13"/>
    </row>
    <row r="31" spans="1:33" ht="14.25" customHeight="1" x14ac:dyDescent="0.3">
      <c r="A31" s="13"/>
      <c r="B31" s="57">
        <v>25</v>
      </c>
      <c r="C31" s="21"/>
      <c r="D31" s="21"/>
      <c r="E31" s="21"/>
      <c r="F31" s="21"/>
      <c r="G31" s="22"/>
      <c r="H31" s="23"/>
      <c r="I31" s="22"/>
      <c r="J31" s="22"/>
      <c r="K31" s="22"/>
      <c r="L31" s="22"/>
      <c r="M31" s="22"/>
      <c r="N31" s="22"/>
      <c r="O31" s="22"/>
      <c r="P31" s="13"/>
    </row>
    <row r="32" spans="1:33" ht="14.25" customHeight="1" x14ac:dyDescent="0.3">
      <c r="A32" s="13"/>
      <c r="B32" s="57">
        <v>26</v>
      </c>
      <c r="C32" s="21"/>
      <c r="D32" s="21"/>
      <c r="E32" s="21"/>
      <c r="F32" s="21"/>
      <c r="G32" s="22"/>
      <c r="H32" s="23"/>
      <c r="I32" s="22"/>
      <c r="J32" s="22"/>
      <c r="K32" s="22"/>
      <c r="L32" s="22"/>
      <c r="M32" s="22"/>
      <c r="N32" s="22"/>
      <c r="O32" s="22"/>
      <c r="P32" s="13"/>
    </row>
    <row r="33" spans="1:16" ht="14.25" customHeight="1" x14ac:dyDescent="0.3">
      <c r="A33" s="13"/>
      <c r="B33" s="57">
        <v>27</v>
      </c>
      <c r="C33" s="21"/>
      <c r="D33" s="21"/>
      <c r="E33" s="21"/>
      <c r="F33" s="21"/>
      <c r="G33" s="22"/>
      <c r="H33" s="23"/>
      <c r="I33" s="22"/>
      <c r="J33" s="22"/>
      <c r="K33" s="22"/>
      <c r="L33" s="22"/>
      <c r="M33" s="22"/>
      <c r="N33" s="22"/>
      <c r="O33" s="22"/>
      <c r="P33" s="13"/>
    </row>
    <row r="34" spans="1:16" ht="14.25" customHeight="1" x14ac:dyDescent="0.3">
      <c r="A34" s="13"/>
      <c r="B34" s="57">
        <v>28</v>
      </c>
      <c r="C34" s="21"/>
      <c r="D34" s="21"/>
      <c r="E34" s="21"/>
      <c r="F34" s="21"/>
      <c r="G34" s="22"/>
      <c r="H34" s="23"/>
      <c r="I34" s="22"/>
      <c r="J34" s="22"/>
      <c r="K34" s="22"/>
      <c r="L34" s="22"/>
      <c r="M34" s="22"/>
      <c r="N34" s="22"/>
      <c r="O34" s="22"/>
      <c r="P34" s="13"/>
    </row>
    <row r="35" spans="1:16" ht="14.25" customHeight="1" x14ac:dyDescent="0.3">
      <c r="A35" s="13"/>
      <c r="B35" s="57">
        <v>29</v>
      </c>
      <c r="C35" s="21"/>
      <c r="D35" s="21"/>
      <c r="E35" s="21"/>
      <c r="F35" s="21"/>
      <c r="G35" s="22"/>
      <c r="H35" s="23"/>
      <c r="I35" s="22"/>
      <c r="J35" s="22"/>
      <c r="K35" s="22"/>
      <c r="L35" s="22"/>
      <c r="M35" s="22"/>
      <c r="N35" s="22"/>
      <c r="O35" s="22"/>
      <c r="P35" s="13"/>
    </row>
    <row r="36" spans="1:16" ht="14.25" customHeight="1" x14ac:dyDescent="0.3">
      <c r="A36" s="13"/>
      <c r="B36" s="57">
        <v>30</v>
      </c>
      <c r="C36" s="21"/>
      <c r="D36" s="21"/>
      <c r="E36" s="21"/>
      <c r="F36" s="21"/>
      <c r="G36" s="22"/>
      <c r="H36" s="23"/>
      <c r="I36" s="22"/>
      <c r="J36" s="22"/>
      <c r="K36" s="22"/>
      <c r="L36" s="22"/>
      <c r="M36" s="22"/>
      <c r="N36" s="22"/>
      <c r="O36" s="22"/>
      <c r="P36" s="13"/>
    </row>
    <row r="37" spans="1:16" ht="14.25" customHeight="1" x14ac:dyDescent="0.3">
      <c r="A37" s="13"/>
      <c r="B37" s="57">
        <v>31</v>
      </c>
      <c r="C37" s="21"/>
      <c r="D37" s="21"/>
      <c r="E37" s="21"/>
      <c r="F37" s="21"/>
      <c r="G37" s="22"/>
      <c r="H37" s="23"/>
      <c r="I37" s="22"/>
      <c r="J37" s="22"/>
      <c r="K37" s="22"/>
      <c r="L37" s="22"/>
      <c r="M37" s="22"/>
      <c r="N37" s="22"/>
      <c r="O37" s="22"/>
      <c r="P37" s="13"/>
    </row>
    <row r="38" spans="1:16" ht="14.25" customHeight="1" x14ac:dyDescent="0.3">
      <c r="A38" s="13"/>
      <c r="B38" s="57">
        <v>32</v>
      </c>
      <c r="C38" s="21"/>
      <c r="D38" s="21"/>
      <c r="E38" s="21"/>
      <c r="F38" s="21"/>
      <c r="G38" s="22"/>
      <c r="H38" s="23"/>
      <c r="I38" s="22"/>
      <c r="J38" s="22"/>
      <c r="K38" s="22"/>
      <c r="L38" s="22"/>
      <c r="M38" s="22"/>
      <c r="N38" s="22"/>
      <c r="O38" s="22"/>
      <c r="P38" s="13"/>
    </row>
    <row r="39" spans="1:16" ht="14.25" customHeight="1" x14ac:dyDescent="0.3">
      <c r="A39" s="13"/>
      <c r="B39" s="57">
        <v>33</v>
      </c>
      <c r="C39" s="21"/>
      <c r="D39" s="21"/>
      <c r="E39" s="21"/>
      <c r="F39" s="21"/>
      <c r="G39" s="22"/>
      <c r="H39" s="23"/>
      <c r="I39" s="22"/>
      <c r="J39" s="22"/>
      <c r="K39" s="22"/>
      <c r="L39" s="22"/>
      <c r="M39" s="22"/>
      <c r="N39" s="22"/>
      <c r="O39" s="22"/>
      <c r="P39" s="13"/>
    </row>
    <row r="40" spans="1:16" ht="14.25" customHeight="1" x14ac:dyDescent="0.3">
      <c r="A40" s="13"/>
      <c r="B40" s="57">
        <v>34</v>
      </c>
      <c r="C40" s="21"/>
      <c r="D40" s="21"/>
      <c r="E40" s="21"/>
      <c r="F40" s="21"/>
      <c r="G40" s="22"/>
      <c r="H40" s="23"/>
      <c r="I40" s="22"/>
      <c r="J40" s="22"/>
      <c r="K40" s="22"/>
      <c r="L40" s="22"/>
      <c r="M40" s="22"/>
      <c r="N40" s="22"/>
      <c r="O40" s="22"/>
      <c r="P40" s="13"/>
    </row>
    <row r="41" spans="1:16" ht="14.25" customHeight="1" x14ac:dyDescent="0.3">
      <c r="A41" s="13"/>
      <c r="B41" s="57">
        <v>35</v>
      </c>
      <c r="C41" s="21"/>
      <c r="D41" s="21"/>
      <c r="E41" s="21"/>
      <c r="F41" s="21"/>
      <c r="G41" s="22"/>
      <c r="H41" s="23"/>
      <c r="I41" s="22"/>
      <c r="J41" s="22"/>
      <c r="K41" s="22"/>
      <c r="L41" s="22"/>
      <c r="M41" s="22"/>
      <c r="N41" s="22"/>
      <c r="O41" s="22"/>
      <c r="P41" s="13"/>
    </row>
    <row r="42" spans="1:16" ht="14.25" customHeight="1" x14ac:dyDescent="0.3">
      <c r="A42" s="13"/>
      <c r="B42" s="57">
        <v>36</v>
      </c>
      <c r="C42" s="21"/>
      <c r="D42" s="21"/>
      <c r="E42" s="21"/>
      <c r="F42" s="21"/>
      <c r="G42" s="22"/>
      <c r="H42" s="23"/>
      <c r="I42" s="22"/>
      <c r="J42" s="22"/>
      <c r="K42" s="22"/>
      <c r="L42" s="22"/>
      <c r="M42" s="22"/>
      <c r="N42" s="22"/>
      <c r="O42" s="22"/>
      <c r="P42" s="13"/>
    </row>
    <row r="43" spans="1:16" ht="14.25" customHeight="1" x14ac:dyDescent="0.3">
      <c r="A43" s="13"/>
      <c r="B43" s="57">
        <v>37</v>
      </c>
      <c r="C43" s="21"/>
      <c r="D43" s="21"/>
      <c r="E43" s="21"/>
      <c r="F43" s="21"/>
      <c r="G43" s="22"/>
      <c r="H43" s="23"/>
      <c r="I43" s="22"/>
      <c r="J43" s="22"/>
      <c r="K43" s="22"/>
      <c r="L43" s="22"/>
      <c r="M43" s="22"/>
      <c r="N43" s="22"/>
      <c r="O43" s="22"/>
      <c r="P43" s="13"/>
    </row>
    <row r="44" spans="1:16" ht="14.25" customHeight="1" x14ac:dyDescent="0.3">
      <c r="A44" s="13"/>
      <c r="B44" s="57">
        <v>38</v>
      </c>
      <c r="C44" s="21"/>
      <c r="D44" s="21"/>
      <c r="E44" s="21"/>
      <c r="F44" s="21"/>
      <c r="G44" s="22"/>
      <c r="H44" s="23"/>
      <c r="I44" s="22"/>
      <c r="J44" s="22"/>
      <c r="K44" s="22"/>
      <c r="L44" s="22"/>
      <c r="M44" s="22"/>
      <c r="N44" s="22"/>
      <c r="O44" s="22"/>
      <c r="P44" s="13"/>
    </row>
    <row r="45" spans="1:16" ht="14.25" customHeight="1" x14ac:dyDescent="0.3">
      <c r="A45" s="13"/>
      <c r="B45" s="57">
        <v>39</v>
      </c>
      <c r="C45" s="21"/>
      <c r="D45" s="21"/>
      <c r="E45" s="21"/>
      <c r="F45" s="21"/>
      <c r="G45" s="22"/>
      <c r="H45" s="23"/>
      <c r="I45" s="22"/>
      <c r="J45" s="22"/>
      <c r="K45" s="22"/>
      <c r="L45" s="22"/>
      <c r="M45" s="22"/>
      <c r="N45" s="22"/>
      <c r="O45" s="22"/>
      <c r="P45" s="13"/>
    </row>
    <row r="46" spans="1:16" ht="14.25" customHeight="1" x14ac:dyDescent="0.3">
      <c r="A46" s="13"/>
      <c r="B46" s="57">
        <v>40</v>
      </c>
      <c r="C46" s="21"/>
      <c r="D46" s="21"/>
      <c r="E46" s="21"/>
      <c r="F46" s="21"/>
      <c r="G46" s="22"/>
      <c r="H46" s="23"/>
      <c r="I46" s="22"/>
      <c r="J46" s="22"/>
      <c r="K46" s="22"/>
      <c r="L46" s="22"/>
      <c r="M46" s="22"/>
      <c r="N46" s="22"/>
      <c r="O46" s="22"/>
      <c r="P46" s="13"/>
    </row>
    <row r="47" spans="1:16" ht="14.25" customHeight="1" x14ac:dyDescent="0.3">
      <c r="A47" s="13"/>
      <c r="B47" s="57">
        <v>41</v>
      </c>
      <c r="C47" s="21"/>
      <c r="D47" s="21"/>
      <c r="E47" s="21"/>
      <c r="F47" s="21"/>
      <c r="G47" s="22"/>
      <c r="H47" s="23"/>
      <c r="I47" s="22"/>
      <c r="J47" s="22"/>
      <c r="K47" s="22"/>
      <c r="L47" s="22"/>
      <c r="M47" s="22"/>
      <c r="N47" s="22"/>
      <c r="O47" s="22"/>
      <c r="P47" s="13"/>
    </row>
    <row r="48" spans="1:16" ht="14.25" customHeight="1" x14ac:dyDescent="0.3">
      <c r="A48" s="13"/>
      <c r="B48" s="57">
        <v>42</v>
      </c>
      <c r="C48" s="21"/>
      <c r="D48" s="21"/>
      <c r="E48" s="21"/>
      <c r="F48" s="21"/>
      <c r="G48" s="22"/>
      <c r="H48" s="23"/>
      <c r="I48" s="22"/>
      <c r="J48" s="22"/>
      <c r="K48" s="22"/>
      <c r="L48" s="22"/>
      <c r="M48" s="22"/>
      <c r="N48" s="22"/>
      <c r="O48" s="22"/>
      <c r="P48" s="13"/>
    </row>
    <row r="49" spans="1:16" ht="14.25" customHeight="1" x14ac:dyDescent="0.3">
      <c r="A49" s="13"/>
      <c r="B49" s="57">
        <v>43</v>
      </c>
      <c r="C49" s="21"/>
      <c r="D49" s="21"/>
      <c r="E49" s="21"/>
      <c r="F49" s="21"/>
      <c r="G49" s="22"/>
      <c r="H49" s="23"/>
      <c r="I49" s="22"/>
      <c r="J49" s="22"/>
      <c r="K49" s="22"/>
      <c r="L49" s="22"/>
      <c r="M49" s="22"/>
      <c r="N49" s="22"/>
      <c r="O49" s="22"/>
      <c r="P49" s="13"/>
    </row>
    <row r="50" spans="1:16" ht="14.25" customHeight="1" x14ac:dyDescent="0.3">
      <c r="A50" s="13"/>
      <c r="B50" s="57">
        <v>44</v>
      </c>
      <c r="C50" s="21"/>
      <c r="D50" s="21"/>
      <c r="E50" s="21"/>
      <c r="F50" s="21"/>
      <c r="G50" s="22"/>
      <c r="H50" s="23"/>
      <c r="I50" s="22"/>
      <c r="J50" s="22"/>
      <c r="K50" s="22"/>
      <c r="L50" s="22"/>
      <c r="M50" s="22"/>
      <c r="N50" s="22"/>
      <c r="O50" s="22"/>
      <c r="P50" s="13"/>
    </row>
    <row r="51" spans="1:16" ht="14.25" customHeight="1" x14ac:dyDescent="0.3">
      <c r="A51" s="13"/>
      <c r="B51" s="57">
        <v>45</v>
      </c>
      <c r="C51" s="21"/>
      <c r="D51" s="21"/>
      <c r="E51" s="21"/>
      <c r="F51" s="21"/>
      <c r="G51" s="22"/>
      <c r="H51" s="23"/>
      <c r="I51" s="22"/>
      <c r="J51" s="22"/>
      <c r="K51" s="22"/>
      <c r="L51" s="22"/>
      <c r="M51" s="22"/>
      <c r="N51" s="22"/>
      <c r="O51" s="22"/>
      <c r="P51" s="13"/>
    </row>
    <row r="52" spans="1:16" ht="14.25" customHeight="1" x14ac:dyDescent="0.3">
      <c r="A52" s="13"/>
      <c r="B52" s="57">
        <v>46</v>
      </c>
      <c r="C52" s="21"/>
      <c r="D52" s="21"/>
      <c r="E52" s="21"/>
      <c r="F52" s="21"/>
      <c r="G52" s="22"/>
      <c r="H52" s="23"/>
      <c r="I52" s="22"/>
      <c r="J52" s="22"/>
      <c r="K52" s="22"/>
      <c r="L52" s="22"/>
      <c r="M52" s="22"/>
      <c r="N52" s="22"/>
      <c r="O52" s="22"/>
      <c r="P52" s="13"/>
    </row>
    <row r="53" spans="1:16" ht="14.25" customHeight="1" x14ac:dyDescent="0.3">
      <c r="A53" s="13"/>
      <c r="B53" s="57">
        <v>47</v>
      </c>
      <c r="C53" s="21"/>
      <c r="D53" s="21"/>
      <c r="E53" s="21"/>
      <c r="F53" s="21"/>
      <c r="G53" s="22"/>
      <c r="H53" s="23"/>
      <c r="I53" s="22"/>
      <c r="J53" s="22"/>
      <c r="K53" s="22"/>
      <c r="L53" s="22"/>
      <c r="M53" s="22"/>
      <c r="N53" s="22"/>
      <c r="O53" s="22"/>
      <c r="P53" s="13"/>
    </row>
    <row r="54" spans="1:16" ht="14.25" customHeight="1" x14ac:dyDescent="0.3">
      <c r="A54" s="13"/>
      <c r="B54" s="57">
        <v>48</v>
      </c>
      <c r="C54" s="21"/>
      <c r="D54" s="21"/>
      <c r="E54" s="21"/>
      <c r="F54" s="21"/>
      <c r="G54" s="22"/>
      <c r="H54" s="23"/>
      <c r="I54" s="22"/>
      <c r="J54" s="22"/>
      <c r="K54" s="22"/>
      <c r="L54" s="22"/>
      <c r="M54" s="22"/>
      <c r="N54" s="22"/>
      <c r="O54" s="22"/>
      <c r="P54" s="13"/>
    </row>
    <row r="55" spans="1:16" ht="14.25" customHeight="1" x14ac:dyDescent="0.3">
      <c r="A55" s="13"/>
      <c r="B55" s="57">
        <v>49</v>
      </c>
      <c r="C55" s="21"/>
      <c r="D55" s="21"/>
      <c r="E55" s="21"/>
      <c r="F55" s="21"/>
      <c r="G55" s="22"/>
      <c r="H55" s="23"/>
      <c r="I55" s="22"/>
      <c r="J55" s="22"/>
      <c r="K55" s="22"/>
      <c r="L55" s="22"/>
      <c r="M55" s="22"/>
      <c r="N55" s="22"/>
      <c r="O55" s="22"/>
      <c r="P55" s="13"/>
    </row>
    <row r="56" spans="1:16" ht="14.25" customHeight="1" x14ac:dyDescent="0.3">
      <c r="A56" s="13"/>
      <c r="B56" s="57">
        <v>50</v>
      </c>
      <c r="C56" s="21"/>
      <c r="D56" s="21"/>
      <c r="E56" s="21"/>
      <c r="F56" s="21"/>
      <c r="G56" s="22"/>
      <c r="H56" s="23"/>
      <c r="I56" s="22"/>
      <c r="J56" s="22"/>
      <c r="K56" s="22"/>
      <c r="L56" s="22"/>
      <c r="M56" s="22"/>
      <c r="N56" s="22"/>
      <c r="O56" s="22"/>
      <c r="P56" s="13"/>
    </row>
    <row r="57" spans="1:16" ht="14.25" customHeight="1" x14ac:dyDescent="0.3">
      <c r="A57" s="13"/>
      <c r="B57" s="57">
        <v>51</v>
      </c>
      <c r="C57" s="21"/>
      <c r="D57" s="21"/>
      <c r="E57" s="21"/>
      <c r="F57" s="21"/>
      <c r="G57" s="22"/>
      <c r="H57" s="23"/>
      <c r="I57" s="22"/>
      <c r="J57" s="22"/>
      <c r="K57" s="22"/>
      <c r="L57" s="22"/>
      <c r="M57" s="22"/>
      <c r="N57" s="22"/>
      <c r="O57" s="22"/>
      <c r="P57" s="13"/>
    </row>
    <row r="58" spans="1:16" ht="14.25" customHeight="1" x14ac:dyDescent="0.3">
      <c r="A58" s="13"/>
      <c r="B58" s="57">
        <v>52</v>
      </c>
      <c r="C58" s="21"/>
      <c r="D58" s="21"/>
      <c r="E58" s="21"/>
      <c r="F58" s="21"/>
      <c r="G58" s="22"/>
      <c r="H58" s="23"/>
      <c r="I58" s="22"/>
      <c r="J58" s="22"/>
      <c r="K58" s="22"/>
      <c r="L58" s="22"/>
      <c r="M58" s="22"/>
      <c r="N58" s="22"/>
      <c r="O58" s="22"/>
      <c r="P58" s="13"/>
    </row>
    <row r="59" spans="1:16" ht="14.25" customHeight="1" x14ac:dyDescent="0.3">
      <c r="A59" s="13"/>
      <c r="B59" s="57">
        <v>53</v>
      </c>
      <c r="C59" s="21"/>
      <c r="D59" s="21"/>
      <c r="E59" s="21"/>
      <c r="F59" s="21"/>
      <c r="G59" s="22"/>
      <c r="H59" s="23"/>
      <c r="I59" s="22"/>
      <c r="J59" s="22"/>
      <c r="K59" s="22"/>
      <c r="L59" s="22"/>
      <c r="M59" s="22"/>
      <c r="N59" s="22"/>
      <c r="O59" s="22"/>
      <c r="P59" s="13"/>
    </row>
    <row r="60" spans="1:16" ht="14.25" customHeight="1" x14ac:dyDescent="0.3">
      <c r="A60" s="13"/>
      <c r="B60" s="57">
        <v>54</v>
      </c>
      <c r="C60" s="21"/>
      <c r="D60" s="21"/>
      <c r="E60" s="21"/>
      <c r="F60" s="21"/>
      <c r="G60" s="22"/>
      <c r="H60" s="23"/>
      <c r="I60" s="22"/>
      <c r="J60" s="22"/>
      <c r="K60" s="22"/>
      <c r="L60" s="22"/>
      <c r="M60" s="22"/>
      <c r="N60" s="22"/>
      <c r="O60" s="22"/>
      <c r="P60" s="13"/>
    </row>
    <row r="61" spans="1:16" ht="14.25" customHeight="1" x14ac:dyDescent="0.3">
      <c r="A61" s="13"/>
      <c r="B61" s="57">
        <v>55</v>
      </c>
      <c r="C61" s="21"/>
      <c r="D61" s="21"/>
      <c r="E61" s="21"/>
      <c r="F61" s="21"/>
      <c r="G61" s="22"/>
      <c r="H61" s="23"/>
      <c r="I61" s="22"/>
      <c r="J61" s="22"/>
      <c r="K61" s="22"/>
      <c r="L61" s="22"/>
      <c r="M61" s="22"/>
      <c r="N61" s="22"/>
      <c r="O61" s="22"/>
      <c r="P61" s="13"/>
    </row>
    <row r="62" spans="1:16" ht="14.25" customHeight="1" x14ac:dyDescent="0.3">
      <c r="A62" s="13"/>
      <c r="B62" s="55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4.25" customHeight="1" x14ac:dyDescent="0.3">
      <c r="A63" s="13"/>
      <c r="B63" s="55"/>
      <c r="C63" s="13" t="s">
        <v>38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4.25" customHeight="1" x14ac:dyDescent="0.3">
      <c r="A64" s="13"/>
      <c r="B64" s="58"/>
      <c r="C64" s="25" t="s">
        <v>18</v>
      </c>
      <c r="D64" s="25" t="s">
        <v>19</v>
      </c>
      <c r="E64" s="25" t="s">
        <v>20</v>
      </c>
      <c r="F64" s="25" t="s">
        <v>19</v>
      </c>
      <c r="G64" s="25" t="s">
        <v>21</v>
      </c>
      <c r="H64" s="25" t="s">
        <v>22</v>
      </c>
      <c r="I64" s="26" t="s">
        <v>23</v>
      </c>
      <c r="J64" s="26" t="s">
        <v>24</v>
      </c>
      <c r="K64" s="26" t="s">
        <v>25</v>
      </c>
      <c r="L64" s="26" t="s">
        <v>26</v>
      </c>
      <c r="M64" s="26" t="s">
        <v>27</v>
      </c>
      <c r="N64" s="26" t="s">
        <v>28</v>
      </c>
      <c r="O64" s="26" t="s">
        <v>29</v>
      </c>
      <c r="P64" s="13"/>
    </row>
    <row r="65" spans="1:16" ht="14.25" customHeight="1" x14ac:dyDescent="0.3">
      <c r="A65" s="13"/>
      <c r="B65" s="58" t="s">
        <v>30</v>
      </c>
      <c r="C65" s="16" t="s">
        <v>109</v>
      </c>
      <c r="D65" s="16" t="s">
        <v>118</v>
      </c>
      <c r="E65" s="16" t="s">
        <v>112</v>
      </c>
      <c r="F65" s="16" t="s">
        <v>113</v>
      </c>
      <c r="G65" s="17">
        <v>2</v>
      </c>
      <c r="H65" s="18" t="s">
        <v>31</v>
      </c>
      <c r="I65" s="17"/>
      <c r="J65" s="17"/>
      <c r="K65" s="17">
        <v>1</v>
      </c>
      <c r="L65" s="17">
        <v>3</v>
      </c>
      <c r="M65" s="17"/>
      <c r="N65" s="17"/>
      <c r="O65" s="17"/>
      <c r="P65" s="13"/>
    </row>
    <row r="66" spans="1:16" ht="14.25" customHeight="1" x14ac:dyDescent="0.3">
      <c r="A66" s="13"/>
      <c r="B66" s="58">
        <v>1</v>
      </c>
      <c r="C66" s="21"/>
      <c r="D66" s="21"/>
      <c r="E66" s="21"/>
      <c r="F66" s="21"/>
      <c r="G66" s="22"/>
      <c r="H66" s="23"/>
      <c r="I66" s="22"/>
      <c r="J66" s="22"/>
      <c r="K66" s="22"/>
      <c r="L66" s="22"/>
      <c r="M66" s="22"/>
      <c r="N66" s="22"/>
      <c r="O66" s="22"/>
      <c r="P66" s="13"/>
    </row>
    <row r="67" spans="1:16" ht="14.25" customHeight="1" x14ac:dyDescent="0.3">
      <c r="A67" s="13"/>
      <c r="B67" s="58">
        <v>2</v>
      </c>
      <c r="C67" s="21"/>
      <c r="D67" s="21"/>
      <c r="E67" s="21"/>
      <c r="F67" s="21"/>
      <c r="G67" s="22"/>
      <c r="H67" s="23"/>
      <c r="I67" s="22"/>
      <c r="J67" s="22"/>
      <c r="K67" s="22"/>
      <c r="L67" s="22"/>
      <c r="M67" s="22"/>
      <c r="N67" s="22"/>
      <c r="O67" s="22"/>
      <c r="P67" s="13"/>
    </row>
    <row r="68" spans="1:16" ht="14.25" customHeight="1" x14ac:dyDescent="0.3">
      <c r="A68" s="13"/>
      <c r="B68" s="58">
        <v>3</v>
      </c>
      <c r="C68" s="21"/>
      <c r="D68" s="21"/>
      <c r="E68" s="21"/>
      <c r="F68" s="21"/>
      <c r="G68" s="22"/>
      <c r="H68" s="23"/>
      <c r="I68" s="22"/>
      <c r="J68" s="22"/>
      <c r="K68" s="22"/>
      <c r="L68" s="22"/>
      <c r="M68" s="22"/>
      <c r="N68" s="22"/>
      <c r="O68" s="22"/>
      <c r="P68" s="13"/>
    </row>
    <row r="69" spans="1:16" ht="14.25" customHeight="1" x14ac:dyDescent="0.3">
      <c r="A69" s="13"/>
      <c r="B69" s="58">
        <v>4</v>
      </c>
      <c r="C69" s="21"/>
      <c r="D69" s="21"/>
      <c r="E69" s="21"/>
      <c r="F69" s="21"/>
      <c r="G69" s="22"/>
      <c r="H69" s="23"/>
      <c r="I69" s="22"/>
      <c r="J69" s="22"/>
      <c r="K69" s="22"/>
      <c r="L69" s="22"/>
      <c r="M69" s="22"/>
      <c r="N69" s="22"/>
      <c r="O69" s="22"/>
      <c r="P69" s="13"/>
    </row>
    <row r="70" spans="1:16" ht="14.25" customHeight="1" x14ac:dyDescent="0.3">
      <c r="A70" s="13"/>
      <c r="B70" s="58">
        <v>5</v>
      </c>
      <c r="C70" s="21"/>
      <c r="D70" s="21"/>
      <c r="E70" s="21"/>
      <c r="F70" s="21"/>
      <c r="G70" s="22"/>
      <c r="H70" s="23"/>
      <c r="I70" s="22"/>
      <c r="J70" s="22"/>
      <c r="K70" s="22"/>
      <c r="L70" s="22"/>
      <c r="M70" s="22"/>
      <c r="N70" s="22"/>
      <c r="O70" s="22"/>
      <c r="P70" s="13"/>
    </row>
    <row r="71" spans="1:16" ht="14.25" customHeight="1" x14ac:dyDescent="0.3">
      <c r="A71" s="13"/>
      <c r="B71" s="58">
        <v>6</v>
      </c>
      <c r="C71" s="21"/>
      <c r="D71" s="21"/>
      <c r="E71" s="21"/>
      <c r="F71" s="21"/>
      <c r="G71" s="22"/>
      <c r="H71" s="23"/>
      <c r="I71" s="22"/>
      <c r="J71" s="22"/>
      <c r="K71" s="22"/>
      <c r="L71" s="22"/>
      <c r="M71" s="22"/>
      <c r="N71" s="22"/>
      <c r="O71" s="22"/>
      <c r="P71" s="13"/>
    </row>
    <row r="72" spans="1:16" ht="14.25" customHeight="1" x14ac:dyDescent="0.3">
      <c r="A72" s="13"/>
      <c r="B72" s="58">
        <v>7</v>
      </c>
      <c r="C72" s="21"/>
      <c r="D72" s="21"/>
      <c r="E72" s="21"/>
      <c r="F72" s="21"/>
      <c r="G72" s="22"/>
      <c r="H72" s="23"/>
      <c r="I72" s="22"/>
      <c r="J72" s="22"/>
      <c r="K72" s="22"/>
      <c r="L72" s="22"/>
      <c r="M72" s="22"/>
      <c r="N72" s="22"/>
      <c r="O72" s="22"/>
      <c r="P72" s="13"/>
    </row>
    <row r="73" spans="1:16" ht="14.25" customHeight="1" x14ac:dyDescent="0.3">
      <c r="A73" s="13"/>
      <c r="B73" s="58">
        <v>8</v>
      </c>
      <c r="C73" s="21"/>
      <c r="D73" s="21"/>
      <c r="E73" s="21"/>
      <c r="F73" s="21"/>
      <c r="G73" s="22"/>
      <c r="H73" s="23"/>
      <c r="I73" s="22"/>
      <c r="J73" s="22"/>
      <c r="K73" s="22"/>
      <c r="L73" s="22"/>
      <c r="M73" s="22"/>
      <c r="N73" s="22"/>
      <c r="O73" s="22"/>
      <c r="P73" s="13"/>
    </row>
    <row r="74" spans="1:16" ht="14.25" customHeight="1" x14ac:dyDescent="0.3">
      <c r="A74" s="13"/>
      <c r="B74" s="58">
        <v>9</v>
      </c>
      <c r="C74" s="21"/>
      <c r="D74" s="21"/>
      <c r="E74" s="21"/>
      <c r="F74" s="21"/>
      <c r="G74" s="22"/>
      <c r="H74" s="23"/>
      <c r="I74" s="22"/>
      <c r="J74" s="22"/>
      <c r="K74" s="22"/>
      <c r="L74" s="22"/>
      <c r="M74" s="22"/>
      <c r="N74" s="22"/>
      <c r="O74" s="22"/>
      <c r="P74" s="13"/>
    </row>
    <row r="75" spans="1:16" ht="14.25" customHeight="1" x14ac:dyDescent="0.3">
      <c r="A75" s="13"/>
      <c r="B75" s="58">
        <v>10</v>
      </c>
      <c r="C75" s="21"/>
      <c r="D75" s="21"/>
      <c r="E75" s="21"/>
      <c r="F75" s="21"/>
      <c r="G75" s="22"/>
      <c r="H75" s="23"/>
      <c r="I75" s="22"/>
      <c r="J75" s="22"/>
      <c r="K75" s="22"/>
      <c r="L75" s="22"/>
      <c r="M75" s="22"/>
      <c r="N75" s="22"/>
      <c r="O75" s="22"/>
      <c r="P75" s="13"/>
    </row>
    <row r="76" spans="1:16" ht="14.25" customHeight="1" x14ac:dyDescent="0.3">
      <c r="A76" s="13"/>
      <c r="B76" s="58">
        <v>11</v>
      </c>
      <c r="C76" s="21"/>
      <c r="D76" s="21"/>
      <c r="E76" s="21"/>
      <c r="F76" s="21"/>
      <c r="G76" s="22"/>
      <c r="H76" s="23"/>
      <c r="I76" s="22"/>
      <c r="J76" s="22"/>
      <c r="K76" s="22"/>
      <c r="L76" s="22"/>
      <c r="M76" s="22"/>
      <c r="N76" s="22"/>
      <c r="O76" s="22"/>
      <c r="P76" s="13"/>
    </row>
    <row r="77" spans="1:16" ht="14.25" customHeight="1" x14ac:dyDescent="0.3">
      <c r="A77" s="13"/>
      <c r="B77" s="58">
        <v>12</v>
      </c>
      <c r="C77" s="21"/>
      <c r="D77" s="21"/>
      <c r="E77" s="21"/>
      <c r="F77" s="21"/>
      <c r="G77" s="22"/>
      <c r="H77" s="23"/>
      <c r="I77" s="22"/>
      <c r="J77" s="22"/>
      <c r="K77" s="22"/>
      <c r="L77" s="22"/>
      <c r="M77" s="22"/>
      <c r="N77" s="22"/>
      <c r="O77" s="22"/>
      <c r="P77" s="13"/>
    </row>
    <row r="78" spans="1:16" ht="14.25" customHeight="1" x14ac:dyDescent="0.3">
      <c r="A78" s="13"/>
      <c r="B78" s="58">
        <v>13</v>
      </c>
      <c r="C78" s="21"/>
      <c r="D78" s="21"/>
      <c r="E78" s="21"/>
      <c r="F78" s="21"/>
      <c r="G78" s="22"/>
      <c r="H78" s="23"/>
      <c r="I78" s="22"/>
      <c r="J78" s="22"/>
      <c r="K78" s="22"/>
      <c r="L78" s="22"/>
      <c r="M78" s="22"/>
      <c r="N78" s="22"/>
      <c r="O78" s="22"/>
      <c r="P78" s="13"/>
    </row>
    <row r="79" spans="1:16" ht="14.25" customHeight="1" x14ac:dyDescent="0.3">
      <c r="A79" s="13"/>
      <c r="B79" s="58">
        <v>14</v>
      </c>
      <c r="C79" s="21"/>
      <c r="D79" s="21"/>
      <c r="E79" s="21"/>
      <c r="F79" s="21"/>
      <c r="G79" s="22"/>
      <c r="H79" s="23"/>
      <c r="I79" s="22"/>
      <c r="J79" s="22"/>
      <c r="K79" s="22"/>
      <c r="L79" s="22"/>
      <c r="M79" s="22"/>
      <c r="N79" s="22"/>
      <c r="O79" s="22"/>
      <c r="P79" s="13"/>
    </row>
    <row r="80" spans="1:16" ht="14.25" customHeight="1" x14ac:dyDescent="0.3">
      <c r="A80" s="13"/>
      <c r="B80" s="58">
        <v>15</v>
      </c>
      <c r="C80" s="21"/>
      <c r="D80" s="21"/>
      <c r="E80" s="21"/>
      <c r="F80" s="21"/>
      <c r="G80" s="22"/>
      <c r="H80" s="23"/>
      <c r="I80" s="22"/>
      <c r="J80" s="22"/>
      <c r="K80" s="22"/>
      <c r="L80" s="22"/>
      <c r="M80" s="22"/>
      <c r="N80" s="22"/>
      <c r="O80" s="22"/>
      <c r="P80" s="13"/>
    </row>
    <row r="81" spans="1:16" ht="14.25" customHeight="1" x14ac:dyDescent="0.3">
      <c r="A81" s="13"/>
      <c r="B81" s="58">
        <v>16</v>
      </c>
      <c r="C81" s="21"/>
      <c r="D81" s="21"/>
      <c r="E81" s="21"/>
      <c r="F81" s="21"/>
      <c r="G81" s="22"/>
      <c r="H81" s="23"/>
      <c r="I81" s="22"/>
      <c r="J81" s="22"/>
      <c r="K81" s="22"/>
      <c r="L81" s="22"/>
      <c r="M81" s="22"/>
      <c r="N81" s="22"/>
      <c r="O81" s="22"/>
      <c r="P81" s="13"/>
    </row>
    <row r="82" spans="1:16" ht="14.25" customHeight="1" x14ac:dyDescent="0.3">
      <c r="A82" s="13"/>
      <c r="B82" s="58">
        <v>17</v>
      </c>
      <c r="C82" s="21"/>
      <c r="D82" s="21"/>
      <c r="E82" s="21"/>
      <c r="F82" s="21"/>
      <c r="G82" s="22"/>
      <c r="H82" s="23"/>
      <c r="I82" s="22"/>
      <c r="J82" s="22"/>
      <c r="K82" s="22"/>
      <c r="L82" s="22"/>
      <c r="M82" s="22"/>
      <c r="N82" s="22"/>
      <c r="O82" s="22"/>
      <c r="P82" s="13"/>
    </row>
    <row r="83" spans="1:16" ht="14.25" customHeight="1" x14ac:dyDescent="0.3">
      <c r="A83" s="13"/>
      <c r="B83" s="58">
        <v>18</v>
      </c>
      <c r="C83" s="21"/>
      <c r="D83" s="21"/>
      <c r="E83" s="21"/>
      <c r="F83" s="21"/>
      <c r="G83" s="22"/>
      <c r="H83" s="23"/>
      <c r="I83" s="22"/>
      <c r="J83" s="22"/>
      <c r="K83" s="22"/>
      <c r="L83" s="22"/>
      <c r="M83" s="22"/>
      <c r="N83" s="22"/>
      <c r="O83" s="22"/>
      <c r="P83" s="13"/>
    </row>
    <row r="84" spans="1:16" ht="14.25" customHeight="1" x14ac:dyDescent="0.3">
      <c r="A84" s="13"/>
      <c r="B84" s="58">
        <v>19</v>
      </c>
      <c r="C84" s="21"/>
      <c r="D84" s="21"/>
      <c r="E84" s="21"/>
      <c r="F84" s="21"/>
      <c r="G84" s="22"/>
      <c r="H84" s="23"/>
      <c r="I84" s="22"/>
      <c r="J84" s="22"/>
      <c r="K84" s="22"/>
      <c r="L84" s="22"/>
      <c r="M84" s="22"/>
      <c r="N84" s="22"/>
      <c r="O84" s="22"/>
      <c r="P84" s="13"/>
    </row>
    <row r="85" spans="1:16" ht="14.25" customHeight="1" x14ac:dyDescent="0.3">
      <c r="A85" s="13"/>
      <c r="B85" s="58">
        <v>20</v>
      </c>
      <c r="C85" s="21"/>
      <c r="D85" s="21"/>
      <c r="E85" s="21"/>
      <c r="F85" s="21"/>
      <c r="G85" s="22"/>
      <c r="H85" s="23"/>
      <c r="I85" s="22"/>
      <c r="J85" s="22"/>
      <c r="K85" s="22"/>
      <c r="L85" s="22"/>
      <c r="M85" s="22"/>
      <c r="N85" s="22"/>
      <c r="O85" s="22"/>
      <c r="P85" s="13"/>
    </row>
    <row r="86" spans="1:16" ht="14.25" customHeight="1" x14ac:dyDescent="0.3">
      <c r="A86" s="13"/>
      <c r="B86" s="58">
        <v>21</v>
      </c>
      <c r="C86" s="21"/>
      <c r="D86" s="21"/>
      <c r="E86" s="21"/>
      <c r="F86" s="21"/>
      <c r="G86" s="22"/>
      <c r="H86" s="23"/>
      <c r="I86" s="22"/>
      <c r="J86" s="22"/>
      <c r="K86" s="22"/>
      <c r="L86" s="22"/>
      <c r="M86" s="22"/>
      <c r="N86" s="22"/>
      <c r="O86" s="22"/>
      <c r="P86" s="13"/>
    </row>
    <row r="87" spans="1:16" ht="14.25" customHeight="1" x14ac:dyDescent="0.3">
      <c r="A87" s="13"/>
      <c r="B87" s="58">
        <v>22</v>
      </c>
      <c r="C87" s="21"/>
      <c r="D87" s="21"/>
      <c r="E87" s="21"/>
      <c r="F87" s="21"/>
      <c r="G87" s="22"/>
      <c r="H87" s="23"/>
      <c r="I87" s="22"/>
      <c r="J87" s="22"/>
      <c r="K87" s="22"/>
      <c r="L87" s="22"/>
      <c r="M87" s="22"/>
      <c r="N87" s="22"/>
      <c r="O87" s="22"/>
      <c r="P87" s="13"/>
    </row>
    <row r="88" spans="1:16" ht="14.25" customHeight="1" x14ac:dyDescent="0.3">
      <c r="A88" s="13"/>
      <c r="B88" s="58">
        <v>23</v>
      </c>
      <c r="C88" s="21"/>
      <c r="D88" s="21"/>
      <c r="E88" s="21"/>
      <c r="F88" s="21"/>
      <c r="G88" s="22"/>
      <c r="H88" s="23"/>
      <c r="I88" s="22"/>
      <c r="J88" s="22"/>
      <c r="K88" s="22"/>
      <c r="L88" s="22"/>
      <c r="M88" s="22"/>
      <c r="N88" s="22"/>
      <c r="O88" s="22"/>
      <c r="P88" s="13"/>
    </row>
    <row r="89" spans="1:16" ht="14.25" customHeight="1" x14ac:dyDescent="0.3">
      <c r="A89" s="13"/>
      <c r="B89" s="58">
        <v>24</v>
      </c>
      <c r="C89" s="21"/>
      <c r="D89" s="21"/>
      <c r="E89" s="21"/>
      <c r="F89" s="21"/>
      <c r="G89" s="22"/>
      <c r="H89" s="23"/>
      <c r="I89" s="22"/>
      <c r="J89" s="22"/>
      <c r="K89" s="22"/>
      <c r="L89" s="22"/>
      <c r="M89" s="22"/>
      <c r="N89" s="22"/>
      <c r="O89" s="22"/>
      <c r="P89" s="13"/>
    </row>
    <row r="90" spans="1:16" ht="14.25" customHeight="1" x14ac:dyDescent="0.3">
      <c r="A90" s="13"/>
      <c r="B90" s="58">
        <v>25</v>
      </c>
      <c r="C90" s="21"/>
      <c r="D90" s="21"/>
      <c r="E90" s="21"/>
      <c r="F90" s="21"/>
      <c r="G90" s="22"/>
      <c r="H90" s="23"/>
      <c r="I90" s="22"/>
      <c r="J90" s="22"/>
      <c r="K90" s="22"/>
      <c r="L90" s="22"/>
      <c r="M90" s="22"/>
      <c r="N90" s="22"/>
      <c r="O90" s="22"/>
      <c r="P90" s="13"/>
    </row>
    <row r="91" spans="1:16" ht="14.25" customHeight="1" x14ac:dyDescent="0.3">
      <c r="A91" s="13"/>
      <c r="B91" s="58">
        <v>26</v>
      </c>
      <c r="C91" s="21"/>
      <c r="D91" s="21"/>
      <c r="E91" s="21"/>
      <c r="F91" s="21"/>
      <c r="G91" s="22"/>
      <c r="H91" s="23"/>
      <c r="I91" s="22"/>
      <c r="J91" s="22"/>
      <c r="K91" s="22"/>
      <c r="L91" s="22"/>
      <c r="M91" s="22"/>
      <c r="N91" s="22"/>
      <c r="O91" s="22"/>
      <c r="P91" s="13"/>
    </row>
    <row r="92" spans="1:16" ht="14.25" customHeight="1" x14ac:dyDescent="0.3">
      <c r="A92" s="13"/>
      <c r="B92" s="58">
        <v>27</v>
      </c>
      <c r="C92" s="21"/>
      <c r="D92" s="21"/>
      <c r="E92" s="21"/>
      <c r="F92" s="21"/>
      <c r="G92" s="22"/>
      <c r="H92" s="23"/>
      <c r="I92" s="22"/>
      <c r="J92" s="22"/>
      <c r="K92" s="22"/>
      <c r="L92" s="22"/>
      <c r="M92" s="22"/>
      <c r="N92" s="22"/>
      <c r="O92" s="22"/>
      <c r="P92" s="13"/>
    </row>
    <row r="93" spans="1:16" ht="14.25" customHeight="1" x14ac:dyDescent="0.3">
      <c r="A93" s="13"/>
      <c r="B93" s="58">
        <v>28</v>
      </c>
      <c r="C93" s="21"/>
      <c r="D93" s="21"/>
      <c r="E93" s="21"/>
      <c r="F93" s="21"/>
      <c r="G93" s="22"/>
      <c r="H93" s="23"/>
      <c r="I93" s="22"/>
      <c r="J93" s="22"/>
      <c r="K93" s="22"/>
      <c r="L93" s="22"/>
      <c r="M93" s="22"/>
      <c r="N93" s="22"/>
      <c r="O93" s="22"/>
      <c r="P93" s="13"/>
    </row>
    <row r="94" spans="1:16" ht="14.25" customHeight="1" x14ac:dyDescent="0.3">
      <c r="A94" s="13"/>
      <c r="B94" s="58">
        <v>29</v>
      </c>
      <c r="C94" s="21"/>
      <c r="D94" s="21"/>
      <c r="E94" s="21"/>
      <c r="F94" s="21"/>
      <c r="G94" s="22"/>
      <c r="H94" s="23"/>
      <c r="I94" s="22"/>
      <c r="J94" s="22"/>
      <c r="K94" s="22"/>
      <c r="L94" s="22"/>
      <c r="M94" s="22"/>
      <c r="N94" s="22"/>
      <c r="O94" s="22"/>
      <c r="P94" s="13"/>
    </row>
    <row r="95" spans="1:16" ht="14.25" customHeight="1" x14ac:dyDescent="0.3">
      <c r="A95" s="13"/>
      <c r="B95" s="58">
        <v>30</v>
      </c>
      <c r="C95" s="21"/>
      <c r="D95" s="21"/>
      <c r="E95" s="21"/>
      <c r="F95" s="21"/>
      <c r="G95" s="22"/>
      <c r="H95" s="23"/>
      <c r="I95" s="22"/>
      <c r="J95" s="22"/>
      <c r="K95" s="22"/>
      <c r="L95" s="22"/>
      <c r="M95" s="22"/>
      <c r="N95" s="22"/>
      <c r="O95" s="22"/>
      <c r="P95" s="13"/>
    </row>
    <row r="96" spans="1:16" ht="14.25" customHeight="1" x14ac:dyDescent="0.3">
      <c r="A96" s="13"/>
      <c r="B96" s="58">
        <v>31</v>
      </c>
      <c r="C96" s="21"/>
      <c r="D96" s="21"/>
      <c r="E96" s="21"/>
      <c r="F96" s="21"/>
      <c r="G96" s="22"/>
      <c r="H96" s="23"/>
      <c r="I96" s="22"/>
      <c r="J96" s="22"/>
      <c r="K96" s="22"/>
      <c r="L96" s="22"/>
      <c r="M96" s="22"/>
      <c r="N96" s="22"/>
      <c r="O96" s="22"/>
      <c r="P96" s="13"/>
    </row>
    <row r="97" spans="1:16" ht="14.25" customHeight="1" x14ac:dyDescent="0.3">
      <c r="A97" s="13"/>
      <c r="B97" s="58">
        <v>32</v>
      </c>
      <c r="C97" s="21"/>
      <c r="D97" s="21"/>
      <c r="E97" s="21"/>
      <c r="F97" s="21"/>
      <c r="G97" s="22"/>
      <c r="H97" s="23"/>
      <c r="I97" s="22"/>
      <c r="J97" s="22"/>
      <c r="K97" s="22"/>
      <c r="L97" s="22"/>
      <c r="M97" s="22"/>
      <c r="N97" s="22"/>
      <c r="O97" s="22"/>
      <c r="P97" s="13"/>
    </row>
    <row r="98" spans="1:16" ht="14.25" customHeight="1" x14ac:dyDescent="0.3">
      <c r="A98" s="13"/>
      <c r="B98" s="58">
        <v>33</v>
      </c>
      <c r="C98" s="21"/>
      <c r="D98" s="21"/>
      <c r="E98" s="21"/>
      <c r="F98" s="21"/>
      <c r="G98" s="22"/>
      <c r="H98" s="23"/>
      <c r="I98" s="22"/>
      <c r="J98" s="22"/>
      <c r="K98" s="22"/>
      <c r="L98" s="22"/>
      <c r="M98" s="22"/>
      <c r="N98" s="22"/>
      <c r="O98" s="22"/>
      <c r="P98" s="13"/>
    </row>
    <row r="99" spans="1:16" ht="14.25" customHeight="1" x14ac:dyDescent="0.3">
      <c r="A99" s="13"/>
      <c r="B99" s="58">
        <v>34</v>
      </c>
      <c r="C99" s="21"/>
      <c r="D99" s="21"/>
      <c r="E99" s="21"/>
      <c r="F99" s="21"/>
      <c r="G99" s="22"/>
      <c r="H99" s="23"/>
      <c r="I99" s="22"/>
      <c r="J99" s="22"/>
      <c r="K99" s="22"/>
      <c r="L99" s="22"/>
      <c r="M99" s="22"/>
      <c r="N99" s="22"/>
      <c r="O99" s="22"/>
      <c r="P99" s="13"/>
    </row>
    <row r="100" spans="1:16" ht="14.25" customHeight="1" x14ac:dyDescent="0.3">
      <c r="A100" s="13"/>
      <c r="B100" s="58">
        <v>35</v>
      </c>
      <c r="C100" s="21"/>
      <c r="D100" s="21"/>
      <c r="E100" s="21"/>
      <c r="F100" s="21"/>
      <c r="G100" s="22"/>
      <c r="H100" s="23"/>
      <c r="I100" s="22"/>
      <c r="J100" s="22"/>
      <c r="K100" s="22"/>
      <c r="L100" s="22"/>
      <c r="M100" s="22"/>
      <c r="N100" s="22"/>
      <c r="O100" s="22"/>
      <c r="P100" s="13"/>
    </row>
    <row r="101" spans="1:16" ht="14.25" customHeight="1" x14ac:dyDescent="0.3">
      <c r="A101" s="13"/>
      <c r="B101" s="58">
        <v>36</v>
      </c>
      <c r="C101" s="21"/>
      <c r="D101" s="21"/>
      <c r="E101" s="21"/>
      <c r="F101" s="21"/>
      <c r="G101" s="22"/>
      <c r="H101" s="23"/>
      <c r="I101" s="22"/>
      <c r="J101" s="22"/>
      <c r="K101" s="22"/>
      <c r="L101" s="22"/>
      <c r="M101" s="22"/>
      <c r="N101" s="22"/>
      <c r="O101" s="22"/>
      <c r="P101" s="13"/>
    </row>
    <row r="102" spans="1:16" ht="14.25" customHeight="1" x14ac:dyDescent="0.3">
      <c r="A102" s="13"/>
      <c r="B102" s="58">
        <v>37</v>
      </c>
      <c r="C102" s="21"/>
      <c r="D102" s="21"/>
      <c r="E102" s="21"/>
      <c r="F102" s="21"/>
      <c r="G102" s="22"/>
      <c r="H102" s="23"/>
      <c r="I102" s="22"/>
      <c r="J102" s="22"/>
      <c r="K102" s="22"/>
      <c r="L102" s="22"/>
      <c r="M102" s="22"/>
      <c r="N102" s="22"/>
      <c r="O102" s="22"/>
      <c r="P102" s="13"/>
    </row>
    <row r="103" spans="1:16" ht="14.25" customHeight="1" x14ac:dyDescent="0.3">
      <c r="A103" s="13"/>
      <c r="B103" s="58">
        <v>38</v>
      </c>
      <c r="C103" s="21"/>
      <c r="D103" s="21"/>
      <c r="E103" s="21"/>
      <c r="F103" s="21"/>
      <c r="G103" s="22"/>
      <c r="H103" s="23"/>
      <c r="I103" s="22"/>
      <c r="J103" s="22"/>
      <c r="K103" s="22"/>
      <c r="L103" s="22"/>
      <c r="M103" s="22"/>
      <c r="N103" s="22"/>
      <c r="O103" s="22"/>
      <c r="P103" s="13"/>
    </row>
    <row r="104" spans="1:16" ht="14.25" customHeight="1" x14ac:dyDescent="0.3">
      <c r="A104" s="13"/>
      <c r="B104" s="58">
        <v>39</v>
      </c>
      <c r="C104" s="21"/>
      <c r="D104" s="21"/>
      <c r="E104" s="21"/>
      <c r="F104" s="21"/>
      <c r="G104" s="22"/>
      <c r="H104" s="23"/>
      <c r="I104" s="22"/>
      <c r="J104" s="22"/>
      <c r="K104" s="22"/>
      <c r="L104" s="22"/>
      <c r="M104" s="22"/>
      <c r="N104" s="22"/>
      <c r="O104" s="22"/>
      <c r="P104" s="13"/>
    </row>
    <row r="105" spans="1:16" ht="14.25" customHeight="1" x14ac:dyDescent="0.3">
      <c r="A105" s="13"/>
      <c r="B105" s="58">
        <v>40</v>
      </c>
      <c r="C105" s="21"/>
      <c r="D105" s="21"/>
      <c r="E105" s="21"/>
      <c r="F105" s="21"/>
      <c r="G105" s="22"/>
      <c r="H105" s="23"/>
      <c r="I105" s="22"/>
      <c r="J105" s="22"/>
      <c r="K105" s="22"/>
      <c r="L105" s="22"/>
      <c r="M105" s="22"/>
      <c r="N105" s="22"/>
      <c r="O105" s="22"/>
      <c r="P105" s="13"/>
    </row>
    <row r="106" spans="1:16" ht="14.25" customHeight="1" x14ac:dyDescent="0.3">
      <c r="A106" s="13"/>
      <c r="B106" s="55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 spans="1:16" ht="14.25" customHeight="1" x14ac:dyDescent="0.3">
      <c r="B107" s="59"/>
    </row>
    <row r="108" spans="1:16" ht="14.25" customHeight="1" x14ac:dyDescent="0.3">
      <c r="B108" s="59"/>
    </row>
    <row r="109" spans="1:16" ht="14.25" customHeight="1" x14ac:dyDescent="0.3">
      <c r="B109" s="59"/>
    </row>
    <row r="110" spans="1:16" ht="14.25" customHeight="1" x14ac:dyDescent="0.3">
      <c r="B110" s="59"/>
    </row>
    <row r="111" spans="1:16" ht="14.25" customHeight="1" x14ac:dyDescent="0.3">
      <c r="B111" s="59"/>
    </row>
    <row r="112" spans="1:16" ht="14.25" customHeight="1" x14ac:dyDescent="0.3">
      <c r="B112" s="59"/>
    </row>
    <row r="113" spans="2:2" ht="14.25" customHeight="1" x14ac:dyDescent="0.3">
      <c r="B113" s="59"/>
    </row>
    <row r="114" spans="2:2" ht="14.25" customHeight="1" x14ac:dyDescent="0.3">
      <c r="B114" s="59"/>
    </row>
    <row r="115" spans="2:2" ht="14.25" customHeight="1" x14ac:dyDescent="0.3">
      <c r="B115" s="59"/>
    </row>
    <row r="116" spans="2:2" ht="14.25" customHeight="1" x14ac:dyDescent="0.3">
      <c r="B116" s="59"/>
    </row>
    <row r="117" spans="2:2" ht="14.25" customHeight="1" x14ac:dyDescent="0.3">
      <c r="B117" s="59"/>
    </row>
    <row r="118" spans="2:2" ht="14.25" customHeight="1" x14ac:dyDescent="0.3">
      <c r="B118" s="59"/>
    </row>
    <row r="119" spans="2:2" ht="14.25" customHeight="1" x14ac:dyDescent="0.3">
      <c r="B119" s="59"/>
    </row>
    <row r="120" spans="2:2" ht="14.25" customHeight="1" x14ac:dyDescent="0.3">
      <c r="B120" s="59"/>
    </row>
    <row r="121" spans="2:2" ht="14.25" customHeight="1" x14ac:dyDescent="0.3">
      <c r="B121" s="59"/>
    </row>
    <row r="122" spans="2:2" ht="14.25" customHeight="1" x14ac:dyDescent="0.3">
      <c r="B122" s="59"/>
    </row>
    <row r="123" spans="2:2" ht="14.25" customHeight="1" x14ac:dyDescent="0.3">
      <c r="B123" s="59"/>
    </row>
    <row r="124" spans="2:2" ht="14.25" customHeight="1" x14ac:dyDescent="0.3">
      <c r="B124" s="59"/>
    </row>
    <row r="125" spans="2:2" ht="14.25" customHeight="1" x14ac:dyDescent="0.3">
      <c r="B125" s="59"/>
    </row>
    <row r="126" spans="2:2" ht="14.25" customHeight="1" x14ac:dyDescent="0.3">
      <c r="B126" s="59"/>
    </row>
    <row r="127" spans="2:2" ht="14.25" customHeight="1" x14ac:dyDescent="0.3">
      <c r="B127" s="59"/>
    </row>
    <row r="128" spans="2:2" ht="14.25" customHeight="1" x14ac:dyDescent="0.3">
      <c r="B128" s="59"/>
    </row>
    <row r="129" spans="2:2" ht="14.25" customHeight="1" x14ac:dyDescent="0.3">
      <c r="B129" s="59"/>
    </row>
    <row r="130" spans="2:2" ht="14.25" customHeight="1" x14ac:dyDescent="0.3">
      <c r="B130" s="59"/>
    </row>
    <row r="131" spans="2:2" ht="14.25" customHeight="1" x14ac:dyDescent="0.3">
      <c r="B131" s="59"/>
    </row>
    <row r="132" spans="2:2" ht="14.25" customHeight="1" x14ac:dyDescent="0.3">
      <c r="B132" s="59"/>
    </row>
    <row r="133" spans="2:2" ht="14.25" customHeight="1" x14ac:dyDescent="0.3">
      <c r="B133" s="59"/>
    </row>
    <row r="134" spans="2:2" ht="14.25" customHeight="1" x14ac:dyDescent="0.3">
      <c r="B134" s="59"/>
    </row>
    <row r="135" spans="2:2" ht="14.25" customHeight="1" x14ac:dyDescent="0.3">
      <c r="B135" s="59"/>
    </row>
    <row r="136" spans="2:2" ht="14.25" customHeight="1" x14ac:dyDescent="0.3">
      <c r="B136" s="59"/>
    </row>
    <row r="137" spans="2:2" ht="14.25" customHeight="1" x14ac:dyDescent="0.3">
      <c r="B137" s="59"/>
    </row>
    <row r="138" spans="2:2" ht="14.25" customHeight="1" x14ac:dyDescent="0.3">
      <c r="B138" s="59"/>
    </row>
    <row r="139" spans="2:2" ht="14.25" customHeight="1" x14ac:dyDescent="0.3">
      <c r="B139" s="59"/>
    </row>
    <row r="140" spans="2:2" ht="14.25" customHeight="1" x14ac:dyDescent="0.3">
      <c r="B140" s="59"/>
    </row>
    <row r="141" spans="2:2" ht="14.25" customHeight="1" x14ac:dyDescent="0.3">
      <c r="B141" s="59"/>
    </row>
    <row r="142" spans="2:2" ht="14.25" customHeight="1" x14ac:dyDescent="0.3">
      <c r="B142" s="59"/>
    </row>
    <row r="143" spans="2:2" ht="14.25" customHeight="1" x14ac:dyDescent="0.3">
      <c r="B143" s="59"/>
    </row>
    <row r="144" spans="2:2" ht="14.25" customHeight="1" x14ac:dyDescent="0.3">
      <c r="B144" s="59"/>
    </row>
    <row r="145" spans="2:2" ht="14.25" customHeight="1" x14ac:dyDescent="0.3">
      <c r="B145" s="59"/>
    </row>
    <row r="146" spans="2:2" ht="14.25" customHeight="1" x14ac:dyDescent="0.3">
      <c r="B146" s="59"/>
    </row>
    <row r="147" spans="2:2" ht="14.25" customHeight="1" x14ac:dyDescent="0.3">
      <c r="B147" s="59"/>
    </row>
    <row r="148" spans="2:2" ht="14.25" customHeight="1" x14ac:dyDescent="0.3">
      <c r="B148" s="59"/>
    </row>
    <row r="149" spans="2:2" ht="14.25" customHeight="1" x14ac:dyDescent="0.3">
      <c r="B149" s="59"/>
    </row>
    <row r="150" spans="2:2" ht="14.25" customHeight="1" x14ac:dyDescent="0.3">
      <c r="B150" s="59"/>
    </row>
    <row r="151" spans="2:2" ht="14.25" customHeight="1" x14ac:dyDescent="0.3">
      <c r="B151" s="59"/>
    </row>
    <row r="152" spans="2:2" ht="14.25" customHeight="1" x14ac:dyDescent="0.3">
      <c r="B152" s="59"/>
    </row>
    <row r="153" spans="2:2" ht="14.25" customHeight="1" x14ac:dyDescent="0.3">
      <c r="B153" s="59"/>
    </row>
    <row r="154" spans="2:2" ht="14.25" customHeight="1" x14ac:dyDescent="0.3">
      <c r="B154" s="59"/>
    </row>
    <row r="155" spans="2:2" ht="14.25" customHeight="1" x14ac:dyDescent="0.3">
      <c r="B155" s="59"/>
    </row>
    <row r="156" spans="2:2" ht="14.25" customHeight="1" x14ac:dyDescent="0.3">
      <c r="B156" s="59"/>
    </row>
    <row r="157" spans="2:2" ht="14.25" customHeight="1" x14ac:dyDescent="0.3">
      <c r="B157" s="59"/>
    </row>
    <row r="158" spans="2:2" ht="14.25" customHeight="1" x14ac:dyDescent="0.3">
      <c r="B158" s="59"/>
    </row>
    <row r="159" spans="2:2" ht="14.25" customHeight="1" x14ac:dyDescent="0.3">
      <c r="B159" s="59"/>
    </row>
    <row r="160" spans="2:2" ht="14.25" customHeight="1" x14ac:dyDescent="0.3">
      <c r="B160" s="59"/>
    </row>
    <row r="161" spans="2:2" ht="14.25" customHeight="1" x14ac:dyDescent="0.3">
      <c r="B161" s="59"/>
    </row>
    <row r="162" spans="2:2" ht="14.25" customHeight="1" x14ac:dyDescent="0.3">
      <c r="B162" s="59"/>
    </row>
    <row r="163" spans="2:2" ht="14.25" customHeight="1" x14ac:dyDescent="0.3">
      <c r="B163" s="59"/>
    </row>
    <row r="164" spans="2:2" ht="14.25" customHeight="1" x14ac:dyDescent="0.3">
      <c r="B164" s="59"/>
    </row>
    <row r="165" spans="2:2" ht="14.25" customHeight="1" x14ac:dyDescent="0.3">
      <c r="B165" s="59"/>
    </row>
    <row r="166" spans="2:2" ht="14.25" customHeight="1" x14ac:dyDescent="0.3">
      <c r="B166" s="59"/>
    </row>
    <row r="167" spans="2:2" ht="14.25" customHeight="1" x14ac:dyDescent="0.3">
      <c r="B167" s="59"/>
    </row>
    <row r="168" spans="2:2" ht="14.25" customHeight="1" x14ac:dyDescent="0.3">
      <c r="B168" s="59"/>
    </row>
    <row r="169" spans="2:2" ht="14.25" customHeight="1" x14ac:dyDescent="0.3">
      <c r="B169" s="59"/>
    </row>
    <row r="170" spans="2:2" ht="14.25" customHeight="1" x14ac:dyDescent="0.3">
      <c r="B170" s="59"/>
    </row>
    <row r="171" spans="2:2" ht="14.25" customHeight="1" x14ac:dyDescent="0.3">
      <c r="B171" s="59"/>
    </row>
    <row r="172" spans="2:2" ht="14.25" customHeight="1" x14ac:dyDescent="0.3">
      <c r="B172" s="59"/>
    </row>
    <row r="173" spans="2:2" ht="14.25" customHeight="1" x14ac:dyDescent="0.3">
      <c r="B173" s="59"/>
    </row>
    <row r="174" spans="2:2" ht="14.25" customHeight="1" x14ac:dyDescent="0.3">
      <c r="B174" s="59"/>
    </row>
    <row r="175" spans="2:2" ht="14.25" customHeight="1" x14ac:dyDescent="0.3">
      <c r="B175" s="59"/>
    </row>
    <row r="176" spans="2:2" ht="14.25" customHeight="1" x14ac:dyDescent="0.3">
      <c r="B176" s="59"/>
    </row>
    <row r="177" spans="2:2" ht="14.25" customHeight="1" x14ac:dyDescent="0.3">
      <c r="B177" s="59"/>
    </row>
    <row r="178" spans="2:2" ht="14.25" customHeight="1" x14ac:dyDescent="0.3">
      <c r="B178" s="59"/>
    </row>
    <row r="179" spans="2:2" ht="14.25" customHeight="1" x14ac:dyDescent="0.3">
      <c r="B179" s="59"/>
    </row>
    <row r="180" spans="2:2" ht="14.25" customHeight="1" x14ac:dyDescent="0.3">
      <c r="B180" s="59"/>
    </row>
    <row r="181" spans="2:2" ht="14.25" customHeight="1" x14ac:dyDescent="0.3">
      <c r="B181" s="59"/>
    </row>
    <row r="182" spans="2:2" ht="14.25" customHeight="1" x14ac:dyDescent="0.3">
      <c r="B182" s="59"/>
    </row>
    <row r="183" spans="2:2" ht="14.25" customHeight="1" x14ac:dyDescent="0.3">
      <c r="B183" s="59"/>
    </row>
    <row r="184" spans="2:2" ht="14.25" customHeight="1" x14ac:dyDescent="0.3">
      <c r="B184" s="59"/>
    </row>
    <row r="185" spans="2:2" ht="14.25" customHeight="1" x14ac:dyDescent="0.3">
      <c r="B185" s="59"/>
    </row>
    <row r="186" spans="2:2" ht="14.25" customHeight="1" x14ac:dyDescent="0.3">
      <c r="B186" s="59"/>
    </row>
    <row r="187" spans="2:2" ht="14.25" customHeight="1" x14ac:dyDescent="0.3">
      <c r="B187" s="59"/>
    </row>
    <row r="188" spans="2:2" ht="14.25" customHeight="1" x14ac:dyDescent="0.3">
      <c r="B188" s="59"/>
    </row>
    <row r="189" spans="2:2" ht="14.25" customHeight="1" x14ac:dyDescent="0.3">
      <c r="B189" s="59"/>
    </row>
    <row r="190" spans="2:2" ht="14.25" customHeight="1" x14ac:dyDescent="0.3">
      <c r="B190" s="59"/>
    </row>
    <row r="191" spans="2:2" ht="14.25" customHeight="1" x14ac:dyDescent="0.3">
      <c r="B191" s="59"/>
    </row>
    <row r="192" spans="2:2" ht="14.25" customHeight="1" x14ac:dyDescent="0.3">
      <c r="B192" s="59"/>
    </row>
    <row r="193" spans="2:2" ht="14.25" customHeight="1" x14ac:dyDescent="0.3">
      <c r="B193" s="59"/>
    </row>
    <row r="194" spans="2:2" ht="14.25" customHeight="1" x14ac:dyDescent="0.3">
      <c r="B194" s="59"/>
    </row>
    <row r="195" spans="2:2" ht="14.25" customHeight="1" x14ac:dyDescent="0.3">
      <c r="B195" s="59"/>
    </row>
    <row r="196" spans="2:2" ht="14.25" customHeight="1" x14ac:dyDescent="0.3">
      <c r="B196" s="59"/>
    </row>
    <row r="197" spans="2:2" ht="14.25" customHeight="1" x14ac:dyDescent="0.3">
      <c r="B197" s="59"/>
    </row>
    <row r="198" spans="2:2" ht="14.25" customHeight="1" x14ac:dyDescent="0.3">
      <c r="B198" s="59"/>
    </row>
    <row r="199" spans="2:2" ht="14.25" customHeight="1" x14ac:dyDescent="0.3">
      <c r="B199" s="59"/>
    </row>
    <row r="200" spans="2:2" ht="14.25" customHeight="1" x14ac:dyDescent="0.3">
      <c r="B200" s="59"/>
    </row>
    <row r="201" spans="2:2" ht="14.25" customHeight="1" x14ac:dyDescent="0.3">
      <c r="B201" s="59"/>
    </row>
    <row r="202" spans="2:2" ht="14.25" customHeight="1" x14ac:dyDescent="0.3">
      <c r="B202" s="59"/>
    </row>
    <row r="203" spans="2:2" ht="14.25" customHeight="1" x14ac:dyDescent="0.3">
      <c r="B203" s="59"/>
    </row>
    <row r="204" spans="2:2" ht="14.25" customHeight="1" x14ac:dyDescent="0.3">
      <c r="B204" s="59"/>
    </row>
    <row r="205" spans="2:2" ht="14.25" customHeight="1" x14ac:dyDescent="0.3">
      <c r="B205" s="59"/>
    </row>
    <row r="206" spans="2:2" ht="14.25" customHeight="1" x14ac:dyDescent="0.3">
      <c r="B206" s="59"/>
    </row>
    <row r="207" spans="2:2" ht="14.25" customHeight="1" x14ac:dyDescent="0.3">
      <c r="B207" s="59"/>
    </row>
    <row r="208" spans="2:2" ht="14.25" customHeight="1" x14ac:dyDescent="0.3">
      <c r="B208" s="59"/>
    </row>
    <row r="209" spans="2:2" ht="14.25" customHeight="1" x14ac:dyDescent="0.3">
      <c r="B209" s="59"/>
    </row>
    <row r="210" spans="2:2" ht="14.25" customHeight="1" x14ac:dyDescent="0.3">
      <c r="B210" s="59"/>
    </row>
    <row r="211" spans="2:2" ht="14.25" customHeight="1" x14ac:dyDescent="0.3">
      <c r="B211" s="59"/>
    </row>
    <row r="212" spans="2:2" ht="14.25" customHeight="1" x14ac:dyDescent="0.3">
      <c r="B212" s="59"/>
    </row>
    <row r="213" spans="2:2" ht="14.25" customHeight="1" x14ac:dyDescent="0.3">
      <c r="B213" s="59"/>
    </row>
    <row r="214" spans="2:2" ht="14.25" customHeight="1" x14ac:dyDescent="0.3">
      <c r="B214" s="59"/>
    </row>
    <row r="215" spans="2:2" ht="14.25" customHeight="1" x14ac:dyDescent="0.3">
      <c r="B215" s="59"/>
    </row>
    <row r="216" spans="2:2" ht="14.25" customHeight="1" x14ac:dyDescent="0.3">
      <c r="B216" s="59"/>
    </row>
    <row r="217" spans="2:2" ht="14.25" customHeight="1" x14ac:dyDescent="0.3">
      <c r="B217" s="59"/>
    </row>
    <row r="218" spans="2:2" ht="14.25" customHeight="1" x14ac:dyDescent="0.3">
      <c r="B218" s="59"/>
    </row>
    <row r="219" spans="2:2" ht="14.25" customHeight="1" x14ac:dyDescent="0.3">
      <c r="B219" s="59"/>
    </row>
    <row r="220" spans="2:2" ht="14.25" customHeight="1" x14ac:dyDescent="0.3">
      <c r="B220" s="59"/>
    </row>
    <row r="221" spans="2:2" ht="14.25" customHeight="1" x14ac:dyDescent="0.3">
      <c r="B221" s="59"/>
    </row>
    <row r="222" spans="2:2" ht="14.25" customHeight="1" x14ac:dyDescent="0.3">
      <c r="B222" s="59"/>
    </row>
    <row r="223" spans="2:2" ht="14.25" customHeight="1" x14ac:dyDescent="0.3">
      <c r="B223" s="59"/>
    </row>
    <row r="224" spans="2:2" ht="14.25" customHeight="1" x14ac:dyDescent="0.3">
      <c r="B224" s="59"/>
    </row>
    <row r="225" spans="2:2" ht="14.25" customHeight="1" x14ac:dyDescent="0.3">
      <c r="B225" s="59"/>
    </row>
    <row r="226" spans="2:2" ht="14.25" customHeight="1" x14ac:dyDescent="0.3">
      <c r="B226" s="59"/>
    </row>
    <row r="227" spans="2:2" ht="14.25" customHeight="1" x14ac:dyDescent="0.3">
      <c r="B227" s="59"/>
    </row>
    <row r="228" spans="2:2" ht="14.25" customHeight="1" x14ac:dyDescent="0.3">
      <c r="B228" s="59"/>
    </row>
    <row r="229" spans="2:2" ht="14.25" customHeight="1" x14ac:dyDescent="0.3">
      <c r="B229" s="59"/>
    </row>
    <row r="230" spans="2:2" ht="14.25" customHeight="1" x14ac:dyDescent="0.3">
      <c r="B230" s="59"/>
    </row>
    <row r="231" spans="2:2" ht="14.25" customHeight="1" x14ac:dyDescent="0.3">
      <c r="B231" s="59"/>
    </row>
    <row r="232" spans="2:2" ht="14.25" customHeight="1" x14ac:dyDescent="0.3">
      <c r="B232" s="59"/>
    </row>
    <row r="233" spans="2:2" ht="14.25" customHeight="1" x14ac:dyDescent="0.3">
      <c r="B233" s="59"/>
    </row>
    <row r="234" spans="2:2" ht="14.25" customHeight="1" x14ac:dyDescent="0.3">
      <c r="B234" s="59"/>
    </row>
    <row r="235" spans="2:2" ht="14.25" customHeight="1" x14ac:dyDescent="0.3">
      <c r="B235" s="59"/>
    </row>
    <row r="236" spans="2:2" ht="14.25" customHeight="1" x14ac:dyDescent="0.3">
      <c r="B236" s="59"/>
    </row>
    <row r="237" spans="2:2" ht="14.25" customHeight="1" x14ac:dyDescent="0.3">
      <c r="B237" s="59"/>
    </row>
    <row r="238" spans="2:2" ht="14.25" customHeight="1" x14ac:dyDescent="0.3">
      <c r="B238" s="59"/>
    </row>
    <row r="239" spans="2:2" ht="14.25" customHeight="1" x14ac:dyDescent="0.3">
      <c r="B239" s="59"/>
    </row>
    <row r="240" spans="2:2" ht="14.25" customHeight="1" x14ac:dyDescent="0.3">
      <c r="B240" s="59"/>
    </row>
    <row r="241" spans="2:2" ht="14.25" customHeight="1" x14ac:dyDescent="0.3">
      <c r="B241" s="59"/>
    </row>
    <row r="242" spans="2:2" ht="14.25" customHeight="1" x14ac:dyDescent="0.3">
      <c r="B242" s="59"/>
    </row>
    <row r="243" spans="2:2" ht="14.25" customHeight="1" x14ac:dyDescent="0.3">
      <c r="B243" s="59"/>
    </row>
    <row r="244" spans="2:2" ht="14.25" customHeight="1" x14ac:dyDescent="0.3">
      <c r="B244" s="59"/>
    </row>
    <row r="245" spans="2:2" ht="14.25" customHeight="1" x14ac:dyDescent="0.3">
      <c r="B245" s="59"/>
    </row>
    <row r="246" spans="2:2" ht="14.25" customHeight="1" x14ac:dyDescent="0.3">
      <c r="B246" s="59"/>
    </row>
    <row r="247" spans="2:2" ht="14.25" customHeight="1" x14ac:dyDescent="0.3">
      <c r="B247" s="59"/>
    </row>
    <row r="248" spans="2:2" ht="14.25" customHeight="1" x14ac:dyDescent="0.3">
      <c r="B248" s="59"/>
    </row>
    <row r="249" spans="2:2" ht="14.25" customHeight="1" x14ac:dyDescent="0.3">
      <c r="B249" s="59"/>
    </row>
    <row r="250" spans="2:2" ht="14.25" customHeight="1" x14ac:dyDescent="0.3">
      <c r="B250" s="59"/>
    </row>
    <row r="251" spans="2:2" ht="14.25" customHeight="1" x14ac:dyDescent="0.3">
      <c r="B251" s="59"/>
    </row>
    <row r="252" spans="2:2" ht="14.25" customHeight="1" x14ac:dyDescent="0.3">
      <c r="B252" s="59"/>
    </row>
    <row r="253" spans="2:2" ht="14.25" customHeight="1" x14ac:dyDescent="0.3">
      <c r="B253" s="59"/>
    </row>
    <row r="254" spans="2:2" ht="14.25" customHeight="1" x14ac:dyDescent="0.3">
      <c r="B254" s="59"/>
    </row>
    <row r="255" spans="2:2" ht="14.25" customHeight="1" x14ac:dyDescent="0.3">
      <c r="B255" s="59"/>
    </row>
    <row r="256" spans="2:2" ht="14.25" customHeight="1" x14ac:dyDescent="0.3">
      <c r="B256" s="59"/>
    </row>
    <row r="257" spans="2:2" ht="14.25" customHeight="1" x14ac:dyDescent="0.3">
      <c r="B257" s="59"/>
    </row>
    <row r="258" spans="2:2" ht="14.25" customHeight="1" x14ac:dyDescent="0.3">
      <c r="B258" s="59"/>
    </row>
    <row r="259" spans="2:2" ht="14.25" customHeight="1" x14ac:dyDescent="0.3">
      <c r="B259" s="59"/>
    </row>
    <row r="260" spans="2:2" ht="14.25" customHeight="1" x14ac:dyDescent="0.3">
      <c r="B260" s="59"/>
    </row>
    <row r="261" spans="2:2" ht="14.25" customHeight="1" x14ac:dyDescent="0.3">
      <c r="B261" s="59"/>
    </row>
    <row r="262" spans="2:2" ht="14.25" customHeight="1" x14ac:dyDescent="0.3">
      <c r="B262" s="59"/>
    </row>
    <row r="263" spans="2:2" ht="14.25" customHeight="1" x14ac:dyDescent="0.3">
      <c r="B263" s="59"/>
    </row>
    <row r="264" spans="2:2" ht="14.25" customHeight="1" x14ac:dyDescent="0.3">
      <c r="B264" s="59"/>
    </row>
    <row r="265" spans="2:2" ht="14.25" customHeight="1" x14ac:dyDescent="0.3">
      <c r="B265" s="59"/>
    </row>
    <row r="266" spans="2:2" ht="14.25" customHeight="1" x14ac:dyDescent="0.3">
      <c r="B266" s="59"/>
    </row>
    <row r="267" spans="2:2" ht="14.25" customHeight="1" x14ac:dyDescent="0.3">
      <c r="B267" s="59"/>
    </row>
    <row r="268" spans="2:2" ht="14.25" customHeight="1" x14ac:dyDescent="0.3">
      <c r="B268" s="59"/>
    </row>
    <row r="269" spans="2:2" ht="14.25" customHeight="1" x14ac:dyDescent="0.3">
      <c r="B269" s="59"/>
    </row>
    <row r="270" spans="2:2" ht="14.25" customHeight="1" x14ac:dyDescent="0.3">
      <c r="B270" s="59"/>
    </row>
    <row r="271" spans="2:2" ht="14.25" customHeight="1" x14ac:dyDescent="0.3">
      <c r="B271" s="59"/>
    </row>
    <row r="272" spans="2:2" ht="14.25" customHeight="1" x14ac:dyDescent="0.3">
      <c r="B272" s="59"/>
    </row>
    <row r="273" spans="2:2" ht="14.25" customHeight="1" x14ac:dyDescent="0.3">
      <c r="B273" s="59"/>
    </row>
    <row r="274" spans="2:2" ht="14.25" customHeight="1" x14ac:dyDescent="0.3">
      <c r="B274" s="59"/>
    </row>
    <row r="275" spans="2:2" ht="14.25" customHeight="1" x14ac:dyDescent="0.3">
      <c r="B275" s="59"/>
    </row>
    <row r="276" spans="2:2" ht="14.25" customHeight="1" x14ac:dyDescent="0.3">
      <c r="B276" s="59"/>
    </row>
    <row r="277" spans="2:2" ht="14.25" customHeight="1" x14ac:dyDescent="0.3">
      <c r="B277" s="59"/>
    </row>
    <row r="278" spans="2:2" ht="14.25" customHeight="1" x14ac:dyDescent="0.3">
      <c r="B278" s="59"/>
    </row>
    <row r="279" spans="2:2" ht="14.25" customHeight="1" x14ac:dyDescent="0.3">
      <c r="B279" s="59"/>
    </row>
    <row r="280" spans="2:2" ht="14.25" customHeight="1" x14ac:dyDescent="0.3">
      <c r="B280" s="59"/>
    </row>
    <row r="281" spans="2:2" ht="14.25" customHeight="1" x14ac:dyDescent="0.3">
      <c r="B281" s="59"/>
    </row>
    <row r="282" spans="2:2" ht="14.25" customHeight="1" x14ac:dyDescent="0.3">
      <c r="B282" s="59"/>
    </row>
    <row r="283" spans="2:2" ht="14.25" customHeight="1" x14ac:dyDescent="0.3">
      <c r="B283" s="59"/>
    </row>
    <row r="284" spans="2:2" ht="14.25" customHeight="1" x14ac:dyDescent="0.3">
      <c r="B284" s="59"/>
    </row>
    <row r="285" spans="2:2" ht="14.25" customHeight="1" x14ac:dyDescent="0.3">
      <c r="B285" s="59"/>
    </row>
    <row r="286" spans="2:2" ht="14.25" customHeight="1" x14ac:dyDescent="0.3">
      <c r="B286" s="59"/>
    </row>
    <row r="287" spans="2:2" ht="14.25" customHeight="1" x14ac:dyDescent="0.3">
      <c r="B287" s="59"/>
    </row>
    <row r="288" spans="2:2" ht="14.25" customHeight="1" x14ac:dyDescent="0.3">
      <c r="B288" s="59"/>
    </row>
    <row r="289" spans="2:2" ht="14.25" customHeight="1" x14ac:dyDescent="0.3">
      <c r="B289" s="59"/>
    </row>
    <row r="290" spans="2:2" ht="14.25" customHeight="1" x14ac:dyDescent="0.3">
      <c r="B290" s="59"/>
    </row>
    <row r="291" spans="2:2" ht="14.25" customHeight="1" x14ac:dyDescent="0.3">
      <c r="B291" s="59"/>
    </row>
    <row r="292" spans="2:2" ht="14.25" customHeight="1" x14ac:dyDescent="0.3">
      <c r="B292" s="59"/>
    </row>
    <row r="293" spans="2:2" ht="14.25" customHeight="1" x14ac:dyDescent="0.3">
      <c r="B293" s="59"/>
    </row>
    <row r="294" spans="2:2" ht="14.25" customHeight="1" x14ac:dyDescent="0.3">
      <c r="B294" s="59"/>
    </row>
    <row r="295" spans="2:2" ht="14.25" customHeight="1" x14ac:dyDescent="0.3">
      <c r="B295" s="59"/>
    </row>
    <row r="296" spans="2:2" ht="14.25" customHeight="1" x14ac:dyDescent="0.3">
      <c r="B296" s="59"/>
    </row>
    <row r="297" spans="2:2" ht="14.25" customHeight="1" x14ac:dyDescent="0.3">
      <c r="B297" s="59"/>
    </row>
    <row r="298" spans="2:2" ht="14.25" customHeight="1" x14ac:dyDescent="0.3">
      <c r="B298" s="59"/>
    </row>
    <row r="299" spans="2:2" ht="14.25" customHeight="1" x14ac:dyDescent="0.3">
      <c r="B299" s="59"/>
    </row>
    <row r="300" spans="2:2" ht="14.25" customHeight="1" x14ac:dyDescent="0.3">
      <c r="B300" s="59"/>
    </row>
    <row r="301" spans="2:2" ht="14.25" customHeight="1" x14ac:dyDescent="0.3">
      <c r="B301" s="59"/>
    </row>
    <row r="302" spans="2:2" ht="14.25" customHeight="1" x14ac:dyDescent="0.3">
      <c r="B302" s="59"/>
    </row>
    <row r="303" spans="2:2" ht="14.25" customHeight="1" x14ac:dyDescent="0.3">
      <c r="B303" s="59"/>
    </row>
    <row r="304" spans="2:2" ht="14.25" customHeight="1" x14ac:dyDescent="0.3">
      <c r="B304" s="59"/>
    </row>
    <row r="305" spans="2:2" ht="14.25" customHeight="1" x14ac:dyDescent="0.3">
      <c r="B305" s="59"/>
    </row>
    <row r="306" spans="2:2" ht="14.25" customHeight="1" x14ac:dyDescent="0.3">
      <c r="B306" s="59"/>
    </row>
    <row r="307" spans="2:2" ht="14.25" customHeight="1" x14ac:dyDescent="0.3">
      <c r="B307" s="59"/>
    </row>
    <row r="308" spans="2:2" ht="14.25" customHeight="1" x14ac:dyDescent="0.3">
      <c r="B308" s="59"/>
    </row>
    <row r="309" spans="2:2" ht="14.25" customHeight="1" x14ac:dyDescent="0.3">
      <c r="B309" s="59"/>
    </row>
    <row r="310" spans="2:2" ht="14.25" customHeight="1" x14ac:dyDescent="0.3">
      <c r="B310" s="59"/>
    </row>
    <row r="311" spans="2:2" ht="14.25" customHeight="1" x14ac:dyDescent="0.3">
      <c r="B311" s="59"/>
    </row>
    <row r="312" spans="2:2" ht="14.25" customHeight="1" x14ac:dyDescent="0.3">
      <c r="B312" s="59"/>
    </row>
    <row r="313" spans="2:2" ht="14.25" customHeight="1" x14ac:dyDescent="0.3">
      <c r="B313" s="59"/>
    </row>
    <row r="314" spans="2:2" ht="14.25" customHeight="1" x14ac:dyDescent="0.3">
      <c r="B314" s="59"/>
    </row>
    <row r="315" spans="2:2" ht="14.25" customHeight="1" x14ac:dyDescent="0.3">
      <c r="B315" s="59"/>
    </row>
    <row r="316" spans="2:2" ht="14.25" customHeight="1" x14ac:dyDescent="0.3">
      <c r="B316" s="59"/>
    </row>
    <row r="317" spans="2:2" ht="14.25" customHeight="1" x14ac:dyDescent="0.3">
      <c r="B317" s="59"/>
    </row>
    <row r="318" spans="2:2" ht="14.25" customHeight="1" x14ac:dyDescent="0.3">
      <c r="B318" s="59"/>
    </row>
    <row r="319" spans="2:2" ht="14.25" customHeight="1" x14ac:dyDescent="0.3">
      <c r="B319" s="59"/>
    </row>
    <row r="320" spans="2:2" ht="14.25" customHeight="1" x14ac:dyDescent="0.3">
      <c r="B320" s="59"/>
    </row>
    <row r="321" spans="2:2" ht="14.25" customHeight="1" x14ac:dyDescent="0.3">
      <c r="B321" s="59"/>
    </row>
    <row r="322" spans="2:2" ht="14.25" customHeight="1" x14ac:dyDescent="0.3">
      <c r="B322" s="59"/>
    </row>
    <row r="323" spans="2:2" ht="14.25" customHeight="1" x14ac:dyDescent="0.3">
      <c r="B323" s="59"/>
    </row>
    <row r="324" spans="2:2" ht="14.25" customHeight="1" x14ac:dyDescent="0.3">
      <c r="B324" s="59"/>
    </row>
    <row r="325" spans="2:2" ht="14.25" customHeight="1" x14ac:dyDescent="0.3">
      <c r="B325" s="59"/>
    </row>
    <row r="326" spans="2:2" ht="14.25" customHeight="1" x14ac:dyDescent="0.3">
      <c r="B326" s="59"/>
    </row>
    <row r="327" spans="2:2" ht="14.25" customHeight="1" x14ac:dyDescent="0.3">
      <c r="B327" s="59"/>
    </row>
    <row r="328" spans="2:2" ht="14.25" customHeight="1" x14ac:dyDescent="0.3">
      <c r="B328" s="59"/>
    </row>
    <row r="329" spans="2:2" ht="14.25" customHeight="1" x14ac:dyDescent="0.3">
      <c r="B329" s="59"/>
    </row>
    <row r="330" spans="2:2" ht="14.25" customHeight="1" x14ac:dyDescent="0.3">
      <c r="B330" s="59"/>
    </row>
    <row r="331" spans="2:2" ht="14.25" customHeight="1" x14ac:dyDescent="0.3">
      <c r="B331" s="59"/>
    </row>
    <row r="332" spans="2:2" ht="14.25" customHeight="1" x14ac:dyDescent="0.3">
      <c r="B332" s="59"/>
    </row>
    <row r="333" spans="2:2" ht="14.25" customHeight="1" x14ac:dyDescent="0.3">
      <c r="B333" s="59"/>
    </row>
    <row r="334" spans="2:2" ht="14.25" customHeight="1" x14ac:dyDescent="0.3">
      <c r="B334" s="59"/>
    </row>
    <row r="335" spans="2:2" ht="14.25" customHeight="1" x14ac:dyDescent="0.3">
      <c r="B335" s="59"/>
    </row>
    <row r="336" spans="2:2" ht="14.25" customHeight="1" x14ac:dyDescent="0.3">
      <c r="B336" s="59"/>
    </row>
    <row r="337" spans="2:2" ht="14.25" customHeight="1" x14ac:dyDescent="0.3">
      <c r="B337" s="59"/>
    </row>
    <row r="338" spans="2:2" ht="14.25" customHeight="1" x14ac:dyDescent="0.3">
      <c r="B338" s="59"/>
    </row>
    <row r="339" spans="2:2" ht="14.25" customHeight="1" x14ac:dyDescent="0.3">
      <c r="B339" s="59"/>
    </row>
    <row r="340" spans="2:2" ht="14.25" customHeight="1" x14ac:dyDescent="0.3">
      <c r="B340" s="59"/>
    </row>
    <row r="341" spans="2:2" ht="14.25" customHeight="1" x14ac:dyDescent="0.3">
      <c r="B341" s="59"/>
    </row>
    <row r="342" spans="2:2" ht="14.25" customHeight="1" x14ac:dyDescent="0.3">
      <c r="B342" s="59"/>
    </row>
    <row r="343" spans="2:2" ht="14.25" customHeight="1" x14ac:dyDescent="0.3">
      <c r="B343" s="59"/>
    </row>
    <row r="344" spans="2:2" ht="14.25" customHeight="1" x14ac:dyDescent="0.3">
      <c r="B344" s="59"/>
    </row>
    <row r="345" spans="2:2" ht="14.25" customHeight="1" x14ac:dyDescent="0.3">
      <c r="B345" s="59"/>
    </row>
    <row r="346" spans="2:2" ht="14.25" customHeight="1" x14ac:dyDescent="0.3">
      <c r="B346" s="59"/>
    </row>
    <row r="347" spans="2:2" ht="14.25" customHeight="1" x14ac:dyDescent="0.3">
      <c r="B347" s="59"/>
    </row>
    <row r="348" spans="2:2" ht="14.25" customHeight="1" x14ac:dyDescent="0.3">
      <c r="B348" s="59"/>
    </row>
    <row r="349" spans="2:2" ht="14.25" customHeight="1" x14ac:dyDescent="0.3">
      <c r="B349" s="59"/>
    </row>
    <row r="350" spans="2:2" ht="14.25" customHeight="1" x14ac:dyDescent="0.3">
      <c r="B350" s="59"/>
    </row>
    <row r="351" spans="2:2" ht="14.25" customHeight="1" x14ac:dyDescent="0.3">
      <c r="B351" s="59"/>
    </row>
    <row r="352" spans="2:2" ht="14.25" customHeight="1" x14ac:dyDescent="0.3">
      <c r="B352" s="59"/>
    </row>
    <row r="353" spans="2:2" ht="14.25" customHeight="1" x14ac:dyDescent="0.3">
      <c r="B353" s="59"/>
    </row>
    <row r="354" spans="2:2" ht="14.25" customHeight="1" x14ac:dyDescent="0.3">
      <c r="B354" s="59"/>
    </row>
    <row r="355" spans="2:2" ht="14.25" customHeight="1" x14ac:dyDescent="0.3">
      <c r="B355" s="59"/>
    </row>
    <row r="356" spans="2:2" ht="14.25" customHeight="1" x14ac:dyDescent="0.3">
      <c r="B356" s="59"/>
    </row>
    <row r="357" spans="2:2" ht="14.25" customHeight="1" x14ac:dyDescent="0.3">
      <c r="B357" s="59"/>
    </row>
    <row r="358" spans="2:2" ht="14.25" customHeight="1" x14ac:dyDescent="0.3">
      <c r="B358" s="59"/>
    </row>
    <row r="359" spans="2:2" ht="14.25" customHeight="1" x14ac:dyDescent="0.3">
      <c r="B359" s="59"/>
    </row>
    <row r="360" spans="2:2" ht="14.25" customHeight="1" x14ac:dyDescent="0.3">
      <c r="B360" s="59"/>
    </row>
    <row r="361" spans="2:2" ht="14.25" customHeight="1" x14ac:dyDescent="0.3">
      <c r="B361" s="59"/>
    </row>
    <row r="362" spans="2:2" ht="14.25" customHeight="1" x14ac:dyDescent="0.3">
      <c r="B362" s="59"/>
    </row>
    <row r="363" spans="2:2" ht="14.25" customHeight="1" x14ac:dyDescent="0.3">
      <c r="B363" s="59"/>
    </row>
    <row r="364" spans="2:2" ht="14.25" customHeight="1" x14ac:dyDescent="0.3">
      <c r="B364" s="59"/>
    </row>
    <row r="365" spans="2:2" ht="14.25" customHeight="1" x14ac:dyDescent="0.3">
      <c r="B365" s="59"/>
    </row>
    <row r="366" spans="2:2" ht="14.25" customHeight="1" x14ac:dyDescent="0.3">
      <c r="B366" s="59"/>
    </row>
    <row r="367" spans="2:2" ht="14.25" customHeight="1" x14ac:dyDescent="0.3">
      <c r="B367" s="59"/>
    </row>
    <row r="368" spans="2:2" ht="14.25" customHeight="1" x14ac:dyDescent="0.3">
      <c r="B368" s="59"/>
    </row>
    <row r="369" spans="2:2" ht="14.25" customHeight="1" x14ac:dyDescent="0.3">
      <c r="B369" s="59"/>
    </row>
    <row r="370" spans="2:2" ht="14.25" customHeight="1" x14ac:dyDescent="0.3">
      <c r="B370" s="59"/>
    </row>
    <row r="371" spans="2:2" ht="14.25" customHeight="1" x14ac:dyDescent="0.3">
      <c r="B371" s="59"/>
    </row>
    <row r="372" spans="2:2" ht="14.25" customHeight="1" x14ac:dyDescent="0.3">
      <c r="B372" s="59"/>
    </row>
    <row r="373" spans="2:2" ht="14.25" customHeight="1" x14ac:dyDescent="0.3">
      <c r="B373" s="59"/>
    </row>
    <row r="374" spans="2:2" ht="14.25" customHeight="1" x14ac:dyDescent="0.3">
      <c r="B374" s="59"/>
    </row>
    <row r="375" spans="2:2" ht="14.25" customHeight="1" x14ac:dyDescent="0.3">
      <c r="B375" s="59"/>
    </row>
    <row r="376" spans="2:2" ht="14.25" customHeight="1" x14ac:dyDescent="0.3">
      <c r="B376" s="59"/>
    </row>
    <row r="377" spans="2:2" ht="14.25" customHeight="1" x14ac:dyDescent="0.3">
      <c r="B377" s="59"/>
    </row>
    <row r="378" spans="2:2" ht="14.25" customHeight="1" x14ac:dyDescent="0.3">
      <c r="B378" s="59"/>
    </row>
    <row r="379" spans="2:2" ht="14.25" customHeight="1" x14ac:dyDescent="0.3">
      <c r="B379" s="59"/>
    </row>
    <row r="380" spans="2:2" ht="14.25" customHeight="1" x14ac:dyDescent="0.3">
      <c r="B380" s="59"/>
    </row>
    <row r="381" spans="2:2" ht="14.25" customHeight="1" x14ac:dyDescent="0.3">
      <c r="B381" s="59"/>
    </row>
    <row r="382" spans="2:2" ht="14.25" customHeight="1" x14ac:dyDescent="0.3">
      <c r="B382" s="59"/>
    </row>
    <row r="383" spans="2:2" ht="14.25" customHeight="1" x14ac:dyDescent="0.3">
      <c r="B383" s="59"/>
    </row>
    <row r="384" spans="2:2" ht="14.25" customHeight="1" x14ac:dyDescent="0.3">
      <c r="B384" s="59"/>
    </row>
    <row r="385" spans="2:2" ht="14.25" customHeight="1" x14ac:dyDescent="0.3">
      <c r="B385" s="59"/>
    </row>
    <row r="386" spans="2:2" ht="14.25" customHeight="1" x14ac:dyDescent="0.3">
      <c r="B386" s="59"/>
    </row>
    <row r="387" spans="2:2" ht="14.25" customHeight="1" x14ac:dyDescent="0.3">
      <c r="B387" s="59"/>
    </row>
    <row r="388" spans="2:2" ht="14.25" customHeight="1" x14ac:dyDescent="0.3">
      <c r="B388" s="59"/>
    </row>
    <row r="389" spans="2:2" ht="14.25" customHeight="1" x14ac:dyDescent="0.3">
      <c r="B389" s="59"/>
    </row>
    <row r="390" spans="2:2" ht="14.25" customHeight="1" x14ac:dyDescent="0.3">
      <c r="B390" s="59"/>
    </row>
    <row r="391" spans="2:2" ht="14.25" customHeight="1" x14ac:dyDescent="0.3">
      <c r="B391" s="59"/>
    </row>
    <row r="392" spans="2:2" ht="14.25" customHeight="1" x14ac:dyDescent="0.3">
      <c r="B392" s="59"/>
    </row>
    <row r="393" spans="2:2" ht="14.25" customHeight="1" x14ac:dyDescent="0.3">
      <c r="B393" s="59"/>
    </row>
    <row r="394" spans="2:2" ht="14.25" customHeight="1" x14ac:dyDescent="0.3">
      <c r="B394" s="59"/>
    </row>
    <row r="395" spans="2:2" ht="14.25" customHeight="1" x14ac:dyDescent="0.3">
      <c r="B395" s="59"/>
    </row>
    <row r="396" spans="2:2" ht="14.25" customHeight="1" x14ac:dyDescent="0.3">
      <c r="B396" s="59"/>
    </row>
    <row r="397" spans="2:2" ht="14.25" customHeight="1" x14ac:dyDescent="0.3">
      <c r="B397" s="59"/>
    </row>
    <row r="398" spans="2:2" ht="14.25" customHeight="1" x14ac:dyDescent="0.3">
      <c r="B398" s="59"/>
    </row>
    <row r="399" spans="2:2" ht="14.25" customHeight="1" x14ac:dyDescent="0.3">
      <c r="B399" s="59"/>
    </row>
    <row r="400" spans="2:2" ht="14.25" customHeight="1" x14ac:dyDescent="0.3">
      <c r="B400" s="59"/>
    </row>
    <row r="401" spans="2:2" ht="14.25" customHeight="1" x14ac:dyDescent="0.3">
      <c r="B401" s="59"/>
    </row>
    <row r="402" spans="2:2" ht="14.25" customHeight="1" x14ac:dyDescent="0.3">
      <c r="B402" s="59"/>
    </row>
    <row r="403" spans="2:2" ht="14.25" customHeight="1" x14ac:dyDescent="0.3">
      <c r="B403" s="59"/>
    </row>
    <row r="404" spans="2:2" ht="14.25" customHeight="1" x14ac:dyDescent="0.3">
      <c r="B404" s="59"/>
    </row>
    <row r="405" spans="2:2" ht="14.25" customHeight="1" x14ac:dyDescent="0.3">
      <c r="B405" s="59"/>
    </row>
    <row r="406" spans="2:2" ht="14.25" customHeight="1" x14ac:dyDescent="0.3">
      <c r="B406" s="59"/>
    </row>
    <row r="407" spans="2:2" ht="14.25" customHeight="1" x14ac:dyDescent="0.3">
      <c r="B407" s="59"/>
    </row>
    <row r="408" spans="2:2" ht="14.25" customHeight="1" x14ac:dyDescent="0.3">
      <c r="B408" s="59"/>
    </row>
    <row r="409" spans="2:2" ht="14.25" customHeight="1" x14ac:dyDescent="0.3">
      <c r="B409" s="59"/>
    </row>
    <row r="410" spans="2:2" ht="14.25" customHeight="1" x14ac:dyDescent="0.3">
      <c r="B410" s="59"/>
    </row>
    <row r="411" spans="2:2" ht="14.25" customHeight="1" x14ac:dyDescent="0.3">
      <c r="B411" s="59"/>
    </row>
    <row r="412" spans="2:2" ht="14.25" customHeight="1" x14ac:dyDescent="0.3">
      <c r="B412" s="59"/>
    </row>
    <row r="413" spans="2:2" ht="14.25" customHeight="1" x14ac:dyDescent="0.3">
      <c r="B413" s="59"/>
    </row>
    <row r="414" spans="2:2" ht="14.25" customHeight="1" x14ac:dyDescent="0.3">
      <c r="B414" s="59"/>
    </row>
    <row r="415" spans="2:2" ht="14.25" customHeight="1" x14ac:dyDescent="0.3">
      <c r="B415" s="59"/>
    </row>
    <row r="416" spans="2:2" ht="14.25" customHeight="1" x14ac:dyDescent="0.3">
      <c r="B416" s="59"/>
    </row>
    <row r="417" spans="2:2" ht="14.25" customHeight="1" x14ac:dyDescent="0.3">
      <c r="B417" s="59"/>
    </row>
    <row r="418" spans="2:2" ht="14.25" customHeight="1" x14ac:dyDescent="0.3">
      <c r="B418" s="59"/>
    </row>
    <row r="419" spans="2:2" ht="14.25" customHeight="1" x14ac:dyDescent="0.3">
      <c r="B419" s="59"/>
    </row>
    <row r="420" spans="2:2" ht="14.25" customHeight="1" x14ac:dyDescent="0.3">
      <c r="B420" s="59"/>
    </row>
    <row r="421" spans="2:2" ht="14.25" customHeight="1" x14ac:dyDescent="0.3">
      <c r="B421" s="59"/>
    </row>
    <row r="422" spans="2:2" ht="14.25" customHeight="1" x14ac:dyDescent="0.3">
      <c r="B422" s="59"/>
    </row>
    <row r="423" spans="2:2" ht="14.25" customHeight="1" x14ac:dyDescent="0.3">
      <c r="B423" s="59"/>
    </row>
    <row r="424" spans="2:2" ht="14.25" customHeight="1" x14ac:dyDescent="0.3">
      <c r="B424" s="59"/>
    </row>
    <row r="425" spans="2:2" ht="14.25" customHeight="1" x14ac:dyDescent="0.3">
      <c r="B425" s="59"/>
    </row>
    <row r="426" spans="2:2" ht="14.25" customHeight="1" x14ac:dyDescent="0.3">
      <c r="B426" s="59"/>
    </row>
    <row r="427" spans="2:2" ht="14.25" customHeight="1" x14ac:dyDescent="0.3">
      <c r="B427" s="59"/>
    </row>
    <row r="428" spans="2:2" ht="14.25" customHeight="1" x14ac:dyDescent="0.3">
      <c r="B428" s="59"/>
    </row>
    <row r="429" spans="2:2" ht="14.25" customHeight="1" x14ac:dyDescent="0.3">
      <c r="B429" s="59"/>
    </row>
    <row r="430" spans="2:2" ht="14.25" customHeight="1" x14ac:dyDescent="0.3">
      <c r="B430" s="59"/>
    </row>
    <row r="431" spans="2:2" ht="14.25" customHeight="1" x14ac:dyDescent="0.3">
      <c r="B431" s="59"/>
    </row>
    <row r="432" spans="2:2" ht="14.25" customHeight="1" x14ac:dyDescent="0.3">
      <c r="B432" s="59"/>
    </row>
    <row r="433" spans="2:2" ht="14.25" customHeight="1" x14ac:dyDescent="0.3">
      <c r="B433" s="59"/>
    </row>
    <row r="434" spans="2:2" ht="14.25" customHeight="1" x14ac:dyDescent="0.3">
      <c r="B434" s="59"/>
    </row>
    <row r="435" spans="2:2" ht="14.25" customHeight="1" x14ac:dyDescent="0.3">
      <c r="B435" s="59"/>
    </row>
    <row r="436" spans="2:2" ht="14.25" customHeight="1" x14ac:dyDescent="0.3">
      <c r="B436" s="59"/>
    </row>
    <row r="437" spans="2:2" ht="14.25" customHeight="1" x14ac:dyDescent="0.3">
      <c r="B437" s="59"/>
    </row>
    <row r="438" spans="2:2" ht="14.25" customHeight="1" x14ac:dyDescent="0.3">
      <c r="B438" s="59"/>
    </row>
    <row r="439" spans="2:2" ht="14.25" customHeight="1" x14ac:dyDescent="0.3">
      <c r="B439" s="59"/>
    </row>
    <row r="440" spans="2:2" ht="14.25" customHeight="1" x14ac:dyDescent="0.3">
      <c r="B440" s="59"/>
    </row>
    <row r="441" spans="2:2" ht="14.25" customHeight="1" x14ac:dyDescent="0.3">
      <c r="B441" s="59"/>
    </row>
    <row r="442" spans="2:2" ht="14.25" customHeight="1" x14ac:dyDescent="0.3">
      <c r="B442" s="59"/>
    </row>
    <row r="443" spans="2:2" ht="14.25" customHeight="1" x14ac:dyDescent="0.3">
      <c r="B443" s="59"/>
    </row>
    <row r="444" spans="2:2" ht="14.25" customHeight="1" x14ac:dyDescent="0.3">
      <c r="B444" s="59"/>
    </row>
    <row r="445" spans="2:2" ht="14.25" customHeight="1" x14ac:dyDescent="0.3">
      <c r="B445" s="59"/>
    </row>
    <row r="446" spans="2:2" ht="14.25" customHeight="1" x14ac:dyDescent="0.3">
      <c r="B446" s="59"/>
    </row>
    <row r="447" spans="2:2" ht="14.25" customHeight="1" x14ac:dyDescent="0.3">
      <c r="B447" s="59"/>
    </row>
    <row r="448" spans="2:2" ht="14.25" customHeight="1" x14ac:dyDescent="0.3">
      <c r="B448" s="59"/>
    </row>
    <row r="449" spans="2:2" ht="14.25" customHeight="1" x14ac:dyDescent="0.3">
      <c r="B449" s="59"/>
    </row>
    <row r="450" spans="2:2" ht="14.25" customHeight="1" x14ac:dyDescent="0.3">
      <c r="B450" s="59"/>
    </row>
    <row r="451" spans="2:2" ht="14.25" customHeight="1" x14ac:dyDescent="0.3">
      <c r="B451" s="59"/>
    </row>
    <row r="452" spans="2:2" ht="14.25" customHeight="1" x14ac:dyDescent="0.3">
      <c r="B452" s="59"/>
    </row>
    <row r="453" spans="2:2" ht="14.25" customHeight="1" x14ac:dyDescent="0.3">
      <c r="B453" s="59"/>
    </row>
    <row r="454" spans="2:2" ht="14.25" customHeight="1" x14ac:dyDescent="0.3">
      <c r="B454" s="59"/>
    </row>
    <row r="455" spans="2:2" ht="14.25" customHeight="1" x14ac:dyDescent="0.3">
      <c r="B455" s="59"/>
    </row>
    <row r="456" spans="2:2" ht="14.25" customHeight="1" x14ac:dyDescent="0.3">
      <c r="B456" s="59"/>
    </row>
    <row r="457" spans="2:2" ht="14.25" customHeight="1" x14ac:dyDescent="0.3">
      <c r="B457" s="59"/>
    </row>
    <row r="458" spans="2:2" ht="14.25" customHeight="1" x14ac:dyDescent="0.3">
      <c r="B458" s="59"/>
    </row>
    <row r="459" spans="2:2" ht="14.25" customHeight="1" x14ac:dyDescent="0.3">
      <c r="B459" s="59"/>
    </row>
    <row r="460" spans="2:2" ht="14.25" customHeight="1" x14ac:dyDescent="0.3">
      <c r="B460" s="59"/>
    </row>
    <row r="461" spans="2:2" ht="14.25" customHeight="1" x14ac:dyDescent="0.3">
      <c r="B461" s="59"/>
    </row>
    <row r="462" spans="2:2" ht="14.25" customHeight="1" x14ac:dyDescent="0.3">
      <c r="B462" s="59"/>
    </row>
    <row r="463" spans="2:2" ht="14.25" customHeight="1" x14ac:dyDescent="0.3">
      <c r="B463" s="59"/>
    </row>
    <row r="464" spans="2:2" ht="14.25" customHeight="1" x14ac:dyDescent="0.3">
      <c r="B464" s="59"/>
    </row>
    <row r="465" spans="2:2" ht="14.25" customHeight="1" x14ac:dyDescent="0.3">
      <c r="B465" s="59"/>
    </row>
    <row r="466" spans="2:2" ht="14.25" customHeight="1" x14ac:dyDescent="0.3">
      <c r="B466" s="59"/>
    </row>
    <row r="467" spans="2:2" ht="14.25" customHeight="1" x14ac:dyDescent="0.3">
      <c r="B467" s="59"/>
    </row>
    <row r="468" spans="2:2" ht="14.25" customHeight="1" x14ac:dyDescent="0.3">
      <c r="B468" s="59"/>
    </row>
    <row r="469" spans="2:2" ht="14.25" customHeight="1" x14ac:dyDescent="0.3">
      <c r="B469" s="59"/>
    </row>
    <row r="470" spans="2:2" ht="14.25" customHeight="1" x14ac:dyDescent="0.3">
      <c r="B470" s="59"/>
    </row>
    <row r="471" spans="2:2" ht="14.25" customHeight="1" x14ac:dyDescent="0.3">
      <c r="B471" s="59"/>
    </row>
    <row r="472" spans="2:2" ht="14.25" customHeight="1" x14ac:dyDescent="0.3">
      <c r="B472" s="59"/>
    </row>
    <row r="473" spans="2:2" ht="14.25" customHeight="1" x14ac:dyDescent="0.3">
      <c r="B473" s="59"/>
    </row>
    <row r="474" spans="2:2" ht="14.25" customHeight="1" x14ac:dyDescent="0.3">
      <c r="B474" s="59"/>
    </row>
    <row r="475" spans="2:2" ht="14.25" customHeight="1" x14ac:dyDescent="0.3">
      <c r="B475" s="59"/>
    </row>
    <row r="476" spans="2:2" ht="14.25" customHeight="1" x14ac:dyDescent="0.3">
      <c r="B476" s="59"/>
    </row>
    <row r="477" spans="2:2" ht="14.25" customHeight="1" x14ac:dyDescent="0.3">
      <c r="B477" s="59"/>
    </row>
    <row r="478" spans="2:2" ht="14.25" customHeight="1" x14ac:dyDescent="0.3">
      <c r="B478" s="59"/>
    </row>
    <row r="479" spans="2:2" ht="14.25" customHeight="1" x14ac:dyDescent="0.3">
      <c r="B479" s="59"/>
    </row>
    <row r="480" spans="2:2" ht="14.25" customHeight="1" x14ac:dyDescent="0.3">
      <c r="B480" s="59"/>
    </row>
    <row r="481" spans="2:2" ht="14.25" customHeight="1" x14ac:dyDescent="0.3">
      <c r="B481" s="59"/>
    </row>
    <row r="482" spans="2:2" ht="14.25" customHeight="1" x14ac:dyDescent="0.3">
      <c r="B482" s="59"/>
    </row>
    <row r="483" spans="2:2" ht="14.25" customHeight="1" x14ac:dyDescent="0.3">
      <c r="B483" s="59"/>
    </row>
    <row r="484" spans="2:2" ht="14.25" customHeight="1" x14ac:dyDescent="0.3">
      <c r="B484" s="59"/>
    </row>
    <row r="485" spans="2:2" ht="14.25" customHeight="1" x14ac:dyDescent="0.3">
      <c r="B485" s="59"/>
    </row>
    <row r="486" spans="2:2" ht="14.25" customHeight="1" x14ac:dyDescent="0.3">
      <c r="B486" s="59"/>
    </row>
    <row r="487" spans="2:2" ht="14.25" customHeight="1" x14ac:dyDescent="0.3">
      <c r="B487" s="59"/>
    </row>
    <row r="488" spans="2:2" ht="14.25" customHeight="1" x14ac:dyDescent="0.3">
      <c r="B488" s="59"/>
    </row>
    <row r="489" spans="2:2" ht="14.25" customHeight="1" x14ac:dyDescent="0.3">
      <c r="B489" s="59"/>
    </row>
    <row r="490" spans="2:2" ht="14.25" customHeight="1" x14ac:dyDescent="0.3">
      <c r="B490" s="59"/>
    </row>
    <row r="491" spans="2:2" ht="14.25" customHeight="1" x14ac:dyDescent="0.3">
      <c r="B491" s="59"/>
    </row>
    <row r="492" spans="2:2" ht="14.25" customHeight="1" x14ac:dyDescent="0.3">
      <c r="B492" s="59"/>
    </row>
    <row r="493" spans="2:2" ht="14.25" customHeight="1" x14ac:dyDescent="0.3">
      <c r="B493" s="59"/>
    </row>
    <row r="494" spans="2:2" ht="14.25" customHeight="1" x14ac:dyDescent="0.3">
      <c r="B494" s="59"/>
    </row>
    <row r="495" spans="2:2" ht="14.25" customHeight="1" x14ac:dyDescent="0.3">
      <c r="B495" s="59"/>
    </row>
    <row r="496" spans="2:2" ht="14.25" customHeight="1" x14ac:dyDescent="0.3">
      <c r="B496" s="59"/>
    </row>
    <row r="497" spans="2:2" ht="14.25" customHeight="1" x14ac:dyDescent="0.3">
      <c r="B497" s="59"/>
    </row>
    <row r="498" spans="2:2" ht="14.25" customHeight="1" x14ac:dyDescent="0.3">
      <c r="B498" s="59"/>
    </row>
    <row r="499" spans="2:2" ht="14.25" customHeight="1" x14ac:dyDescent="0.3">
      <c r="B499" s="59"/>
    </row>
    <row r="500" spans="2:2" ht="14.25" customHeight="1" x14ac:dyDescent="0.3">
      <c r="B500" s="59"/>
    </row>
    <row r="501" spans="2:2" ht="14.25" customHeight="1" x14ac:dyDescent="0.3">
      <c r="B501" s="59"/>
    </row>
    <row r="502" spans="2:2" ht="14.25" customHeight="1" x14ac:dyDescent="0.3">
      <c r="B502" s="59"/>
    </row>
    <row r="503" spans="2:2" ht="14.25" customHeight="1" x14ac:dyDescent="0.3">
      <c r="B503" s="59"/>
    </row>
    <row r="504" spans="2:2" ht="14.25" customHeight="1" x14ac:dyDescent="0.3">
      <c r="B504" s="59"/>
    </row>
    <row r="505" spans="2:2" ht="14.25" customHeight="1" x14ac:dyDescent="0.3">
      <c r="B505" s="59"/>
    </row>
    <row r="506" spans="2:2" ht="14.25" customHeight="1" x14ac:dyDescent="0.3">
      <c r="B506" s="59"/>
    </row>
    <row r="507" spans="2:2" ht="14.25" customHeight="1" x14ac:dyDescent="0.3">
      <c r="B507" s="59"/>
    </row>
    <row r="508" spans="2:2" ht="14.25" customHeight="1" x14ac:dyDescent="0.3">
      <c r="B508" s="59"/>
    </row>
    <row r="509" spans="2:2" ht="14.25" customHeight="1" x14ac:dyDescent="0.3">
      <c r="B509" s="59"/>
    </row>
    <row r="510" spans="2:2" ht="14.25" customHeight="1" x14ac:dyDescent="0.3">
      <c r="B510" s="59"/>
    </row>
    <row r="511" spans="2:2" ht="14.25" customHeight="1" x14ac:dyDescent="0.3">
      <c r="B511" s="59"/>
    </row>
    <row r="512" spans="2:2" ht="14.25" customHeight="1" x14ac:dyDescent="0.3">
      <c r="B512" s="59"/>
    </row>
    <row r="513" spans="2:2" ht="14.25" customHeight="1" x14ac:dyDescent="0.3">
      <c r="B513" s="59"/>
    </row>
    <row r="514" spans="2:2" ht="14.25" customHeight="1" x14ac:dyDescent="0.3">
      <c r="B514" s="59"/>
    </row>
    <row r="515" spans="2:2" ht="14.25" customHeight="1" x14ac:dyDescent="0.3">
      <c r="B515" s="59"/>
    </row>
    <row r="516" spans="2:2" ht="14.25" customHeight="1" x14ac:dyDescent="0.3">
      <c r="B516" s="59"/>
    </row>
    <row r="517" spans="2:2" ht="14.25" customHeight="1" x14ac:dyDescent="0.3">
      <c r="B517" s="59"/>
    </row>
    <row r="518" spans="2:2" ht="14.25" customHeight="1" x14ac:dyDescent="0.3">
      <c r="B518" s="59"/>
    </row>
    <row r="519" spans="2:2" ht="14.25" customHeight="1" x14ac:dyDescent="0.3">
      <c r="B519" s="59"/>
    </row>
    <row r="520" spans="2:2" ht="14.25" customHeight="1" x14ac:dyDescent="0.3">
      <c r="B520" s="59"/>
    </row>
    <row r="521" spans="2:2" ht="14.25" customHeight="1" x14ac:dyDescent="0.3">
      <c r="B521" s="59"/>
    </row>
    <row r="522" spans="2:2" ht="14.25" customHeight="1" x14ac:dyDescent="0.3">
      <c r="B522" s="59"/>
    </row>
    <row r="523" spans="2:2" ht="14.25" customHeight="1" x14ac:dyDescent="0.3">
      <c r="B523" s="59"/>
    </row>
    <row r="524" spans="2:2" ht="14.25" customHeight="1" x14ac:dyDescent="0.3">
      <c r="B524" s="59"/>
    </row>
    <row r="525" spans="2:2" ht="14.25" customHeight="1" x14ac:dyDescent="0.3">
      <c r="B525" s="59"/>
    </row>
    <row r="526" spans="2:2" ht="14.25" customHeight="1" x14ac:dyDescent="0.3">
      <c r="B526" s="59"/>
    </row>
    <row r="527" spans="2:2" ht="14.25" customHeight="1" x14ac:dyDescent="0.3">
      <c r="B527" s="59"/>
    </row>
    <row r="528" spans="2:2" ht="14.25" customHeight="1" x14ac:dyDescent="0.3">
      <c r="B528" s="59"/>
    </row>
    <row r="529" spans="2:2" ht="14.25" customHeight="1" x14ac:dyDescent="0.3">
      <c r="B529" s="59"/>
    </row>
    <row r="530" spans="2:2" ht="14.25" customHeight="1" x14ac:dyDescent="0.3">
      <c r="B530" s="59"/>
    </row>
    <row r="531" spans="2:2" ht="14.25" customHeight="1" x14ac:dyDescent="0.3">
      <c r="B531" s="59"/>
    </row>
    <row r="532" spans="2:2" ht="14.25" customHeight="1" x14ac:dyDescent="0.3">
      <c r="B532" s="59"/>
    </row>
    <row r="533" spans="2:2" ht="14.25" customHeight="1" x14ac:dyDescent="0.3">
      <c r="B533" s="59"/>
    </row>
    <row r="534" spans="2:2" ht="14.25" customHeight="1" x14ac:dyDescent="0.3">
      <c r="B534" s="59"/>
    </row>
    <row r="535" spans="2:2" ht="14.25" customHeight="1" x14ac:dyDescent="0.3">
      <c r="B535" s="59"/>
    </row>
    <row r="536" spans="2:2" ht="14.25" customHeight="1" x14ac:dyDescent="0.3">
      <c r="B536" s="59"/>
    </row>
    <row r="537" spans="2:2" ht="14.25" customHeight="1" x14ac:dyDescent="0.3">
      <c r="B537" s="59"/>
    </row>
    <row r="538" spans="2:2" ht="14.25" customHeight="1" x14ac:dyDescent="0.3">
      <c r="B538" s="59"/>
    </row>
    <row r="539" spans="2:2" ht="14.25" customHeight="1" x14ac:dyDescent="0.3">
      <c r="B539" s="59"/>
    </row>
    <row r="540" spans="2:2" ht="14.25" customHeight="1" x14ac:dyDescent="0.3">
      <c r="B540" s="59"/>
    </row>
    <row r="541" spans="2:2" ht="14.25" customHeight="1" x14ac:dyDescent="0.3">
      <c r="B541" s="59"/>
    </row>
    <row r="542" spans="2:2" ht="14.25" customHeight="1" x14ac:dyDescent="0.3">
      <c r="B542" s="59"/>
    </row>
    <row r="543" spans="2:2" ht="14.25" customHeight="1" x14ac:dyDescent="0.3">
      <c r="B543" s="59"/>
    </row>
    <row r="544" spans="2:2" ht="14.25" customHeight="1" x14ac:dyDescent="0.3">
      <c r="B544" s="59"/>
    </row>
    <row r="545" spans="2:2" ht="14.25" customHeight="1" x14ac:dyDescent="0.3">
      <c r="B545" s="59"/>
    </row>
    <row r="546" spans="2:2" ht="14.25" customHeight="1" x14ac:dyDescent="0.3">
      <c r="B546" s="59"/>
    </row>
    <row r="547" spans="2:2" ht="14.25" customHeight="1" x14ac:dyDescent="0.3">
      <c r="B547" s="59"/>
    </row>
    <row r="548" spans="2:2" ht="14.25" customHeight="1" x14ac:dyDescent="0.3">
      <c r="B548" s="59"/>
    </row>
    <row r="549" spans="2:2" ht="14.25" customHeight="1" x14ac:dyDescent="0.3">
      <c r="B549" s="59"/>
    </row>
    <row r="550" spans="2:2" ht="14.25" customHeight="1" x14ac:dyDescent="0.3">
      <c r="B550" s="59"/>
    </row>
    <row r="551" spans="2:2" ht="14.25" customHeight="1" x14ac:dyDescent="0.3">
      <c r="B551" s="59"/>
    </row>
    <row r="552" spans="2:2" ht="14.25" customHeight="1" x14ac:dyDescent="0.3">
      <c r="B552" s="59"/>
    </row>
    <row r="553" spans="2:2" ht="14.25" customHeight="1" x14ac:dyDescent="0.3">
      <c r="B553" s="59"/>
    </row>
    <row r="554" spans="2:2" ht="14.25" customHeight="1" x14ac:dyDescent="0.3">
      <c r="B554" s="59"/>
    </row>
    <row r="555" spans="2:2" ht="14.25" customHeight="1" x14ac:dyDescent="0.3">
      <c r="B555" s="59"/>
    </row>
    <row r="556" spans="2:2" ht="14.25" customHeight="1" x14ac:dyDescent="0.3">
      <c r="B556" s="59"/>
    </row>
    <row r="557" spans="2:2" ht="14.25" customHeight="1" x14ac:dyDescent="0.3">
      <c r="B557" s="59"/>
    </row>
    <row r="558" spans="2:2" ht="14.25" customHeight="1" x14ac:dyDescent="0.3">
      <c r="B558" s="59"/>
    </row>
    <row r="559" spans="2:2" ht="14.25" customHeight="1" x14ac:dyDescent="0.3">
      <c r="B559" s="59"/>
    </row>
    <row r="560" spans="2:2" ht="14.25" customHeight="1" x14ac:dyDescent="0.3">
      <c r="B560" s="59"/>
    </row>
    <row r="561" spans="2:2" ht="14.25" customHeight="1" x14ac:dyDescent="0.3">
      <c r="B561" s="59"/>
    </row>
    <row r="562" spans="2:2" ht="14.25" customHeight="1" x14ac:dyDescent="0.3">
      <c r="B562" s="59"/>
    </row>
    <row r="563" spans="2:2" ht="14.25" customHeight="1" x14ac:dyDescent="0.3">
      <c r="B563" s="59"/>
    </row>
    <row r="564" spans="2:2" ht="14.25" customHeight="1" x14ac:dyDescent="0.3">
      <c r="B564" s="59"/>
    </row>
    <row r="565" spans="2:2" ht="14.25" customHeight="1" x14ac:dyDescent="0.3">
      <c r="B565" s="59"/>
    </row>
    <row r="566" spans="2:2" ht="14.25" customHeight="1" x14ac:dyDescent="0.3">
      <c r="B566" s="59"/>
    </row>
    <row r="567" spans="2:2" ht="14.25" customHeight="1" x14ac:dyDescent="0.3">
      <c r="B567" s="59"/>
    </row>
    <row r="568" spans="2:2" ht="14.25" customHeight="1" x14ac:dyDescent="0.3">
      <c r="B568" s="59"/>
    </row>
    <row r="569" spans="2:2" ht="14.25" customHeight="1" x14ac:dyDescent="0.3">
      <c r="B569" s="59"/>
    </row>
    <row r="570" spans="2:2" ht="14.25" customHeight="1" x14ac:dyDescent="0.3">
      <c r="B570" s="59"/>
    </row>
    <row r="571" spans="2:2" ht="14.25" customHeight="1" x14ac:dyDescent="0.3">
      <c r="B571" s="59"/>
    </row>
    <row r="572" spans="2:2" ht="14.25" customHeight="1" x14ac:dyDescent="0.3">
      <c r="B572" s="59"/>
    </row>
    <row r="573" spans="2:2" ht="14.25" customHeight="1" x14ac:dyDescent="0.3">
      <c r="B573" s="59"/>
    </row>
    <row r="574" spans="2:2" ht="14.25" customHeight="1" x14ac:dyDescent="0.3">
      <c r="B574" s="59"/>
    </row>
    <row r="575" spans="2:2" ht="14.25" customHeight="1" x14ac:dyDescent="0.3">
      <c r="B575" s="59"/>
    </row>
    <row r="576" spans="2:2" ht="14.25" customHeight="1" x14ac:dyDescent="0.3">
      <c r="B576" s="59"/>
    </row>
    <row r="577" spans="2:2" ht="14.25" customHeight="1" x14ac:dyDescent="0.3">
      <c r="B577" s="59"/>
    </row>
    <row r="578" spans="2:2" ht="14.25" customHeight="1" x14ac:dyDescent="0.3">
      <c r="B578" s="59"/>
    </row>
    <row r="579" spans="2:2" ht="14.25" customHeight="1" x14ac:dyDescent="0.3">
      <c r="B579" s="59"/>
    </row>
    <row r="580" spans="2:2" ht="14.25" customHeight="1" x14ac:dyDescent="0.3">
      <c r="B580" s="59"/>
    </row>
    <row r="581" spans="2:2" ht="14.25" customHeight="1" x14ac:dyDescent="0.3">
      <c r="B581" s="59"/>
    </row>
    <row r="582" spans="2:2" ht="14.25" customHeight="1" x14ac:dyDescent="0.3">
      <c r="B582" s="59"/>
    </row>
    <row r="583" spans="2:2" ht="14.25" customHeight="1" x14ac:dyDescent="0.3">
      <c r="B583" s="59"/>
    </row>
    <row r="584" spans="2:2" ht="14.25" customHeight="1" x14ac:dyDescent="0.3">
      <c r="B584" s="59"/>
    </row>
    <row r="585" spans="2:2" ht="14.25" customHeight="1" x14ac:dyDescent="0.3">
      <c r="B585" s="59"/>
    </row>
    <row r="586" spans="2:2" ht="14.25" customHeight="1" x14ac:dyDescent="0.3">
      <c r="B586" s="59"/>
    </row>
    <row r="587" spans="2:2" ht="14.25" customHeight="1" x14ac:dyDescent="0.3">
      <c r="B587" s="59"/>
    </row>
    <row r="588" spans="2:2" ht="14.25" customHeight="1" x14ac:dyDescent="0.3">
      <c r="B588" s="59"/>
    </row>
    <row r="589" spans="2:2" ht="14.25" customHeight="1" x14ac:dyDescent="0.3">
      <c r="B589" s="59"/>
    </row>
    <row r="590" spans="2:2" ht="14.25" customHeight="1" x14ac:dyDescent="0.3">
      <c r="B590" s="59"/>
    </row>
    <row r="591" spans="2:2" ht="14.25" customHeight="1" x14ac:dyDescent="0.3">
      <c r="B591" s="59"/>
    </row>
    <row r="592" spans="2:2" ht="14.25" customHeight="1" x14ac:dyDescent="0.3">
      <c r="B592" s="59"/>
    </row>
    <row r="593" spans="2:2" ht="14.25" customHeight="1" x14ac:dyDescent="0.3">
      <c r="B593" s="59"/>
    </row>
    <row r="594" spans="2:2" ht="14.25" customHeight="1" x14ac:dyDescent="0.3">
      <c r="B594" s="59"/>
    </row>
    <row r="595" spans="2:2" ht="14.25" customHeight="1" x14ac:dyDescent="0.3">
      <c r="B595" s="59"/>
    </row>
    <row r="596" spans="2:2" ht="14.25" customHeight="1" x14ac:dyDescent="0.3">
      <c r="B596" s="59"/>
    </row>
    <row r="597" spans="2:2" ht="14.25" customHeight="1" x14ac:dyDescent="0.3">
      <c r="B597" s="59"/>
    </row>
    <row r="598" spans="2:2" ht="14.25" customHeight="1" x14ac:dyDescent="0.3">
      <c r="B598" s="59"/>
    </row>
    <row r="599" spans="2:2" ht="14.25" customHeight="1" x14ac:dyDescent="0.3">
      <c r="B599" s="59"/>
    </row>
    <row r="600" spans="2:2" ht="14.25" customHeight="1" x14ac:dyDescent="0.3">
      <c r="B600" s="59"/>
    </row>
    <row r="601" spans="2:2" ht="14.25" customHeight="1" x14ac:dyDescent="0.3">
      <c r="B601" s="59"/>
    </row>
    <row r="602" spans="2:2" ht="14.25" customHeight="1" x14ac:dyDescent="0.3">
      <c r="B602" s="59"/>
    </row>
    <row r="603" spans="2:2" ht="14.25" customHeight="1" x14ac:dyDescent="0.3">
      <c r="B603" s="59"/>
    </row>
    <row r="604" spans="2:2" ht="14.25" customHeight="1" x14ac:dyDescent="0.3">
      <c r="B604" s="59"/>
    </row>
    <row r="605" spans="2:2" ht="14.25" customHeight="1" x14ac:dyDescent="0.3">
      <c r="B605" s="59"/>
    </row>
    <row r="606" spans="2:2" ht="14.25" customHeight="1" x14ac:dyDescent="0.3">
      <c r="B606" s="59"/>
    </row>
    <row r="607" spans="2:2" ht="14.25" customHeight="1" x14ac:dyDescent="0.3">
      <c r="B607" s="59"/>
    </row>
    <row r="608" spans="2:2" ht="14.25" customHeight="1" x14ac:dyDescent="0.3">
      <c r="B608" s="59"/>
    </row>
    <row r="609" spans="2:2" ht="14.25" customHeight="1" x14ac:dyDescent="0.3">
      <c r="B609" s="59"/>
    </row>
    <row r="610" spans="2:2" ht="14.25" customHeight="1" x14ac:dyDescent="0.3">
      <c r="B610" s="59"/>
    </row>
    <row r="611" spans="2:2" ht="14.25" customHeight="1" x14ac:dyDescent="0.3">
      <c r="B611" s="59"/>
    </row>
    <row r="612" spans="2:2" ht="14.25" customHeight="1" x14ac:dyDescent="0.3">
      <c r="B612" s="59"/>
    </row>
    <row r="613" spans="2:2" ht="14.25" customHeight="1" x14ac:dyDescent="0.3">
      <c r="B613" s="59"/>
    </row>
    <row r="614" spans="2:2" ht="14.25" customHeight="1" x14ac:dyDescent="0.3">
      <c r="B614" s="59"/>
    </row>
    <row r="615" spans="2:2" ht="14.25" customHeight="1" x14ac:dyDescent="0.3">
      <c r="B615" s="59"/>
    </row>
    <row r="616" spans="2:2" ht="14.25" customHeight="1" x14ac:dyDescent="0.3">
      <c r="B616" s="59"/>
    </row>
    <row r="617" spans="2:2" ht="14.25" customHeight="1" x14ac:dyDescent="0.3">
      <c r="B617" s="59"/>
    </row>
    <row r="618" spans="2:2" ht="14.25" customHeight="1" x14ac:dyDescent="0.3">
      <c r="B618" s="59"/>
    </row>
    <row r="619" spans="2:2" ht="14.25" customHeight="1" x14ac:dyDescent="0.3">
      <c r="B619" s="59"/>
    </row>
    <row r="620" spans="2:2" ht="14.25" customHeight="1" x14ac:dyDescent="0.3">
      <c r="B620" s="59"/>
    </row>
    <row r="621" spans="2:2" ht="14.25" customHeight="1" x14ac:dyDescent="0.3">
      <c r="B621" s="59"/>
    </row>
    <row r="622" spans="2:2" ht="14.25" customHeight="1" x14ac:dyDescent="0.3">
      <c r="B622" s="59"/>
    </row>
    <row r="623" spans="2:2" ht="14.25" customHeight="1" x14ac:dyDescent="0.3">
      <c r="B623" s="59"/>
    </row>
    <row r="624" spans="2:2" ht="14.25" customHeight="1" x14ac:dyDescent="0.3">
      <c r="B624" s="59"/>
    </row>
    <row r="625" spans="2:2" ht="14.25" customHeight="1" x14ac:dyDescent="0.3">
      <c r="B625" s="59"/>
    </row>
    <row r="626" spans="2:2" ht="14.25" customHeight="1" x14ac:dyDescent="0.3">
      <c r="B626" s="59"/>
    </row>
    <row r="627" spans="2:2" ht="14.25" customHeight="1" x14ac:dyDescent="0.3">
      <c r="B627" s="59"/>
    </row>
    <row r="628" spans="2:2" ht="14.25" customHeight="1" x14ac:dyDescent="0.3">
      <c r="B628" s="59"/>
    </row>
    <row r="629" spans="2:2" ht="14.25" customHeight="1" x14ac:dyDescent="0.3">
      <c r="B629" s="59"/>
    </row>
    <row r="630" spans="2:2" ht="14.25" customHeight="1" x14ac:dyDescent="0.3">
      <c r="B630" s="59"/>
    </row>
    <row r="631" spans="2:2" ht="14.25" customHeight="1" x14ac:dyDescent="0.3">
      <c r="B631" s="59"/>
    </row>
    <row r="632" spans="2:2" ht="14.25" customHeight="1" x14ac:dyDescent="0.3">
      <c r="B632" s="59"/>
    </row>
    <row r="633" spans="2:2" ht="14.25" customHeight="1" x14ac:dyDescent="0.3">
      <c r="B633" s="59"/>
    </row>
    <row r="634" spans="2:2" ht="14.25" customHeight="1" x14ac:dyDescent="0.3">
      <c r="B634" s="59"/>
    </row>
    <row r="635" spans="2:2" ht="14.25" customHeight="1" x14ac:dyDescent="0.3">
      <c r="B635" s="59"/>
    </row>
    <row r="636" spans="2:2" ht="14.25" customHeight="1" x14ac:dyDescent="0.3">
      <c r="B636" s="59"/>
    </row>
    <row r="637" spans="2:2" ht="14.25" customHeight="1" x14ac:dyDescent="0.3">
      <c r="B637" s="59"/>
    </row>
    <row r="638" spans="2:2" ht="14.25" customHeight="1" x14ac:dyDescent="0.3">
      <c r="B638" s="59"/>
    </row>
    <row r="639" spans="2:2" ht="14.25" customHeight="1" x14ac:dyDescent="0.3">
      <c r="B639" s="59"/>
    </row>
    <row r="640" spans="2:2" ht="14.25" customHeight="1" x14ac:dyDescent="0.3">
      <c r="B640" s="59"/>
    </row>
    <row r="641" spans="2:2" ht="14.25" customHeight="1" x14ac:dyDescent="0.3">
      <c r="B641" s="59"/>
    </row>
    <row r="642" spans="2:2" ht="14.25" customHeight="1" x14ac:dyDescent="0.3">
      <c r="B642" s="59"/>
    </row>
    <row r="643" spans="2:2" ht="14.25" customHeight="1" x14ac:dyDescent="0.3">
      <c r="B643" s="59"/>
    </row>
    <row r="644" spans="2:2" ht="14.25" customHeight="1" x14ac:dyDescent="0.3">
      <c r="B644" s="59"/>
    </row>
    <row r="645" spans="2:2" ht="14.25" customHeight="1" x14ac:dyDescent="0.3">
      <c r="B645" s="59"/>
    </row>
    <row r="646" spans="2:2" ht="14.25" customHeight="1" x14ac:dyDescent="0.3">
      <c r="B646" s="59"/>
    </row>
    <row r="647" spans="2:2" ht="14.25" customHeight="1" x14ac:dyDescent="0.3">
      <c r="B647" s="59"/>
    </row>
    <row r="648" spans="2:2" ht="14.25" customHeight="1" x14ac:dyDescent="0.3">
      <c r="B648" s="59"/>
    </row>
    <row r="649" spans="2:2" ht="14.25" customHeight="1" x14ac:dyDescent="0.3">
      <c r="B649" s="59"/>
    </row>
    <row r="650" spans="2:2" ht="14.25" customHeight="1" x14ac:dyDescent="0.3">
      <c r="B650" s="59"/>
    </row>
    <row r="651" spans="2:2" ht="14.25" customHeight="1" x14ac:dyDescent="0.3">
      <c r="B651" s="59"/>
    </row>
    <row r="652" spans="2:2" ht="14.25" customHeight="1" x14ac:dyDescent="0.3">
      <c r="B652" s="59"/>
    </row>
    <row r="653" spans="2:2" ht="14.25" customHeight="1" x14ac:dyDescent="0.3">
      <c r="B653" s="59"/>
    </row>
    <row r="654" spans="2:2" ht="14.25" customHeight="1" x14ac:dyDescent="0.3">
      <c r="B654" s="59"/>
    </row>
    <row r="655" spans="2:2" ht="14.25" customHeight="1" x14ac:dyDescent="0.3">
      <c r="B655" s="59"/>
    </row>
    <row r="656" spans="2:2" ht="14.25" customHeight="1" x14ac:dyDescent="0.3">
      <c r="B656" s="59"/>
    </row>
    <row r="657" spans="2:2" ht="14.25" customHeight="1" x14ac:dyDescent="0.3">
      <c r="B657" s="59"/>
    </row>
    <row r="658" spans="2:2" ht="14.25" customHeight="1" x14ac:dyDescent="0.3">
      <c r="B658" s="59"/>
    </row>
    <row r="659" spans="2:2" ht="14.25" customHeight="1" x14ac:dyDescent="0.3">
      <c r="B659" s="59"/>
    </row>
    <row r="660" spans="2:2" ht="14.25" customHeight="1" x14ac:dyDescent="0.3">
      <c r="B660" s="59"/>
    </row>
    <row r="661" spans="2:2" ht="14.25" customHeight="1" x14ac:dyDescent="0.3">
      <c r="B661" s="59"/>
    </row>
    <row r="662" spans="2:2" ht="14.25" customHeight="1" x14ac:dyDescent="0.3">
      <c r="B662" s="59"/>
    </row>
    <row r="663" spans="2:2" ht="14.25" customHeight="1" x14ac:dyDescent="0.3">
      <c r="B663" s="59"/>
    </row>
    <row r="664" spans="2:2" ht="14.25" customHeight="1" x14ac:dyDescent="0.3">
      <c r="B664" s="59"/>
    </row>
    <row r="665" spans="2:2" ht="14.25" customHeight="1" x14ac:dyDescent="0.3">
      <c r="B665" s="59"/>
    </row>
    <row r="666" spans="2:2" ht="14.25" customHeight="1" x14ac:dyDescent="0.3">
      <c r="B666" s="59"/>
    </row>
    <row r="667" spans="2:2" ht="14.25" customHeight="1" x14ac:dyDescent="0.3">
      <c r="B667" s="59"/>
    </row>
    <row r="668" spans="2:2" ht="14.25" customHeight="1" x14ac:dyDescent="0.3">
      <c r="B668" s="59"/>
    </row>
    <row r="669" spans="2:2" ht="14.25" customHeight="1" x14ac:dyDescent="0.3">
      <c r="B669" s="59"/>
    </row>
    <row r="670" spans="2:2" ht="14.25" customHeight="1" x14ac:dyDescent="0.3">
      <c r="B670" s="59"/>
    </row>
    <row r="671" spans="2:2" ht="14.25" customHeight="1" x14ac:dyDescent="0.3">
      <c r="B671" s="59"/>
    </row>
    <row r="672" spans="2:2" ht="14.25" customHeight="1" x14ac:dyDescent="0.3">
      <c r="B672" s="59"/>
    </row>
    <row r="673" spans="2:2" ht="14.25" customHeight="1" x14ac:dyDescent="0.3">
      <c r="B673" s="59"/>
    </row>
    <row r="674" spans="2:2" ht="14.25" customHeight="1" x14ac:dyDescent="0.3">
      <c r="B674" s="59"/>
    </row>
    <row r="675" spans="2:2" ht="14.25" customHeight="1" x14ac:dyDescent="0.3">
      <c r="B675" s="59"/>
    </row>
    <row r="676" spans="2:2" ht="14.25" customHeight="1" x14ac:dyDescent="0.3">
      <c r="B676" s="59"/>
    </row>
    <row r="677" spans="2:2" ht="14.25" customHeight="1" x14ac:dyDescent="0.3">
      <c r="B677" s="59"/>
    </row>
    <row r="678" spans="2:2" ht="14.25" customHeight="1" x14ac:dyDescent="0.3">
      <c r="B678" s="59"/>
    </row>
    <row r="679" spans="2:2" ht="14.25" customHeight="1" x14ac:dyDescent="0.3">
      <c r="B679" s="59"/>
    </row>
    <row r="680" spans="2:2" ht="14.25" customHeight="1" x14ac:dyDescent="0.3">
      <c r="B680" s="59"/>
    </row>
    <row r="681" spans="2:2" ht="14.25" customHeight="1" x14ac:dyDescent="0.3">
      <c r="B681" s="59"/>
    </row>
    <row r="682" spans="2:2" ht="14.25" customHeight="1" x14ac:dyDescent="0.3">
      <c r="B682" s="59"/>
    </row>
    <row r="683" spans="2:2" ht="14.25" customHeight="1" x14ac:dyDescent="0.3">
      <c r="B683" s="59"/>
    </row>
    <row r="684" spans="2:2" ht="14.25" customHeight="1" x14ac:dyDescent="0.3">
      <c r="B684" s="59"/>
    </row>
    <row r="685" spans="2:2" ht="14.25" customHeight="1" x14ac:dyDescent="0.3">
      <c r="B685" s="59"/>
    </row>
    <row r="686" spans="2:2" ht="14.25" customHeight="1" x14ac:dyDescent="0.3">
      <c r="B686" s="59"/>
    </row>
    <row r="687" spans="2:2" ht="14.25" customHeight="1" x14ac:dyDescent="0.3">
      <c r="B687" s="59"/>
    </row>
    <row r="688" spans="2:2" ht="14.25" customHeight="1" x14ac:dyDescent="0.3">
      <c r="B688" s="59"/>
    </row>
    <row r="689" spans="2:2" ht="14.25" customHeight="1" x14ac:dyDescent="0.3">
      <c r="B689" s="59"/>
    </row>
    <row r="690" spans="2:2" ht="14.25" customHeight="1" x14ac:dyDescent="0.3">
      <c r="B690" s="59"/>
    </row>
    <row r="691" spans="2:2" ht="14.25" customHeight="1" x14ac:dyDescent="0.3">
      <c r="B691" s="59"/>
    </row>
    <row r="692" spans="2:2" ht="14.25" customHeight="1" x14ac:dyDescent="0.3">
      <c r="B692" s="59"/>
    </row>
    <row r="693" spans="2:2" ht="14.25" customHeight="1" x14ac:dyDescent="0.3">
      <c r="B693" s="59"/>
    </row>
    <row r="694" spans="2:2" ht="14.25" customHeight="1" x14ac:dyDescent="0.3">
      <c r="B694" s="59"/>
    </row>
    <row r="695" spans="2:2" ht="14.25" customHeight="1" x14ac:dyDescent="0.3">
      <c r="B695" s="59"/>
    </row>
    <row r="696" spans="2:2" ht="14.25" customHeight="1" x14ac:dyDescent="0.3">
      <c r="B696" s="59"/>
    </row>
    <row r="697" spans="2:2" ht="14.25" customHeight="1" x14ac:dyDescent="0.3">
      <c r="B697" s="59"/>
    </row>
    <row r="698" spans="2:2" ht="14.25" customHeight="1" x14ac:dyDescent="0.3">
      <c r="B698" s="59"/>
    </row>
    <row r="699" spans="2:2" ht="14.25" customHeight="1" x14ac:dyDescent="0.3">
      <c r="B699" s="59"/>
    </row>
    <row r="700" spans="2:2" ht="14.25" customHeight="1" x14ac:dyDescent="0.3">
      <c r="B700" s="59"/>
    </row>
    <row r="701" spans="2:2" ht="14.25" customHeight="1" x14ac:dyDescent="0.3">
      <c r="B701" s="59"/>
    </row>
    <row r="702" spans="2:2" ht="14.25" customHeight="1" x14ac:dyDescent="0.3">
      <c r="B702" s="59"/>
    </row>
    <row r="703" spans="2:2" ht="14.25" customHeight="1" x14ac:dyDescent="0.3">
      <c r="B703" s="59"/>
    </row>
    <row r="704" spans="2:2" ht="14.25" customHeight="1" x14ac:dyDescent="0.3">
      <c r="B704" s="59"/>
    </row>
    <row r="705" spans="2:2" ht="14.25" customHeight="1" x14ac:dyDescent="0.3">
      <c r="B705" s="59"/>
    </row>
    <row r="706" spans="2:2" ht="14.25" customHeight="1" x14ac:dyDescent="0.3">
      <c r="B706" s="59"/>
    </row>
    <row r="707" spans="2:2" ht="14.25" customHeight="1" x14ac:dyDescent="0.3">
      <c r="B707" s="59"/>
    </row>
    <row r="708" spans="2:2" ht="14.25" customHeight="1" x14ac:dyDescent="0.3">
      <c r="B708" s="59"/>
    </row>
    <row r="709" spans="2:2" ht="14.25" customHeight="1" x14ac:dyDescent="0.3">
      <c r="B709" s="59"/>
    </row>
    <row r="710" spans="2:2" ht="14.25" customHeight="1" x14ac:dyDescent="0.3">
      <c r="B710" s="59"/>
    </row>
    <row r="711" spans="2:2" ht="14.25" customHeight="1" x14ac:dyDescent="0.3">
      <c r="B711" s="59"/>
    </row>
    <row r="712" spans="2:2" ht="14.25" customHeight="1" x14ac:dyDescent="0.3">
      <c r="B712" s="59"/>
    </row>
    <row r="713" spans="2:2" ht="14.25" customHeight="1" x14ac:dyDescent="0.3">
      <c r="B713" s="59"/>
    </row>
    <row r="714" spans="2:2" ht="14.25" customHeight="1" x14ac:dyDescent="0.3">
      <c r="B714" s="59"/>
    </row>
    <row r="715" spans="2:2" ht="14.25" customHeight="1" x14ac:dyDescent="0.3">
      <c r="B715" s="59"/>
    </row>
    <row r="716" spans="2:2" ht="14.25" customHeight="1" x14ac:dyDescent="0.3">
      <c r="B716" s="59"/>
    </row>
    <row r="717" spans="2:2" ht="14.25" customHeight="1" x14ac:dyDescent="0.3">
      <c r="B717" s="59"/>
    </row>
    <row r="718" spans="2:2" ht="14.25" customHeight="1" x14ac:dyDescent="0.3">
      <c r="B718" s="59"/>
    </row>
    <row r="719" spans="2:2" ht="14.25" customHeight="1" x14ac:dyDescent="0.3">
      <c r="B719" s="59"/>
    </row>
    <row r="720" spans="2:2" ht="14.25" customHeight="1" x14ac:dyDescent="0.3">
      <c r="B720" s="59"/>
    </row>
    <row r="721" spans="2:2" ht="14.25" customHeight="1" x14ac:dyDescent="0.3">
      <c r="B721" s="59"/>
    </row>
    <row r="722" spans="2:2" ht="14.25" customHeight="1" x14ac:dyDescent="0.3">
      <c r="B722" s="59"/>
    </row>
    <row r="723" spans="2:2" ht="14.25" customHeight="1" x14ac:dyDescent="0.3">
      <c r="B723" s="59"/>
    </row>
    <row r="724" spans="2:2" ht="14.25" customHeight="1" x14ac:dyDescent="0.3">
      <c r="B724" s="59"/>
    </row>
    <row r="725" spans="2:2" ht="14.25" customHeight="1" x14ac:dyDescent="0.3">
      <c r="B725" s="59"/>
    </row>
    <row r="726" spans="2:2" ht="14.25" customHeight="1" x14ac:dyDescent="0.3">
      <c r="B726" s="59"/>
    </row>
    <row r="727" spans="2:2" ht="14.25" customHeight="1" x14ac:dyDescent="0.3">
      <c r="B727" s="59"/>
    </row>
    <row r="728" spans="2:2" ht="14.25" customHeight="1" x14ac:dyDescent="0.3">
      <c r="B728" s="59"/>
    </row>
    <row r="729" spans="2:2" ht="14.25" customHeight="1" x14ac:dyDescent="0.3">
      <c r="B729" s="59"/>
    </row>
    <row r="730" spans="2:2" ht="14.25" customHeight="1" x14ac:dyDescent="0.3">
      <c r="B730" s="59"/>
    </row>
    <row r="731" spans="2:2" ht="14.25" customHeight="1" x14ac:dyDescent="0.3">
      <c r="B731" s="59"/>
    </row>
    <row r="732" spans="2:2" ht="14.25" customHeight="1" x14ac:dyDescent="0.3">
      <c r="B732" s="59"/>
    </row>
    <row r="733" spans="2:2" ht="14.25" customHeight="1" x14ac:dyDescent="0.3">
      <c r="B733" s="59"/>
    </row>
    <row r="734" spans="2:2" ht="14.25" customHeight="1" x14ac:dyDescent="0.3">
      <c r="B734" s="59"/>
    </row>
    <row r="735" spans="2:2" ht="14.25" customHeight="1" x14ac:dyDescent="0.3">
      <c r="B735" s="59"/>
    </row>
    <row r="736" spans="2:2" ht="14.25" customHeight="1" x14ac:dyDescent="0.3">
      <c r="B736" s="59"/>
    </row>
    <row r="737" spans="2:2" ht="14.25" customHeight="1" x14ac:dyDescent="0.3">
      <c r="B737" s="59"/>
    </row>
    <row r="738" spans="2:2" ht="14.25" customHeight="1" x14ac:dyDescent="0.3">
      <c r="B738" s="59"/>
    </row>
    <row r="739" spans="2:2" ht="14.25" customHeight="1" x14ac:dyDescent="0.3">
      <c r="B739" s="59"/>
    </row>
    <row r="740" spans="2:2" ht="14.25" customHeight="1" x14ac:dyDescent="0.3">
      <c r="B740" s="59"/>
    </row>
    <row r="741" spans="2:2" ht="14.25" customHeight="1" x14ac:dyDescent="0.3">
      <c r="B741" s="59"/>
    </row>
    <row r="742" spans="2:2" ht="14.25" customHeight="1" x14ac:dyDescent="0.3">
      <c r="B742" s="59"/>
    </row>
    <row r="743" spans="2:2" ht="14.25" customHeight="1" x14ac:dyDescent="0.3">
      <c r="B743" s="59"/>
    </row>
    <row r="744" spans="2:2" ht="14.25" customHeight="1" x14ac:dyDescent="0.3">
      <c r="B744" s="59"/>
    </row>
    <row r="745" spans="2:2" ht="14.25" customHeight="1" x14ac:dyDescent="0.3">
      <c r="B745" s="59"/>
    </row>
    <row r="746" spans="2:2" ht="14.25" customHeight="1" x14ac:dyDescent="0.3">
      <c r="B746" s="59"/>
    </row>
    <row r="747" spans="2:2" ht="14.25" customHeight="1" x14ac:dyDescent="0.3">
      <c r="B747" s="59"/>
    </row>
    <row r="748" spans="2:2" ht="14.25" customHeight="1" x14ac:dyDescent="0.3">
      <c r="B748" s="59"/>
    </row>
    <row r="749" spans="2:2" ht="14.25" customHeight="1" x14ac:dyDescent="0.3">
      <c r="B749" s="59"/>
    </row>
    <row r="750" spans="2:2" ht="14.25" customHeight="1" x14ac:dyDescent="0.3">
      <c r="B750" s="59"/>
    </row>
    <row r="751" spans="2:2" ht="14.25" customHeight="1" x14ac:dyDescent="0.3">
      <c r="B751" s="59"/>
    </row>
    <row r="752" spans="2:2" ht="14.25" customHeight="1" x14ac:dyDescent="0.3">
      <c r="B752" s="59"/>
    </row>
    <row r="753" spans="2:2" ht="14.25" customHeight="1" x14ac:dyDescent="0.3">
      <c r="B753" s="59"/>
    </row>
    <row r="754" spans="2:2" ht="14.25" customHeight="1" x14ac:dyDescent="0.3">
      <c r="B754" s="59"/>
    </row>
    <row r="755" spans="2:2" ht="14.25" customHeight="1" x14ac:dyDescent="0.3">
      <c r="B755" s="59"/>
    </row>
    <row r="756" spans="2:2" ht="14.25" customHeight="1" x14ac:dyDescent="0.3">
      <c r="B756" s="59"/>
    </row>
    <row r="757" spans="2:2" ht="14.25" customHeight="1" x14ac:dyDescent="0.3">
      <c r="B757" s="59"/>
    </row>
    <row r="758" spans="2:2" ht="14.25" customHeight="1" x14ac:dyDescent="0.3">
      <c r="B758" s="59"/>
    </row>
    <row r="759" spans="2:2" ht="14.25" customHeight="1" x14ac:dyDescent="0.3">
      <c r="B759" s="59"/>
    </row>
    <row r="760" spans="2:2" ht="14.25" customHeight="1" x14ac:dyDescent="0.3">
      <c r="B760" s="59"/>
    </row>
    <row r="761" spans="2:2" ht="14.25" customHeight="1" x14ac:dyDescent="0.3">
      <c r="B761" s="59"/>
    </row>
    <row r="762" spans="2:2" ht="14.25" customHeight="1" x14ac:dyDescent="0.3">
      <c r="B762" s="59"/>
    </row>
    <row r="763" spans="2:2" ht="14.25" customHeight="1" x14ac:dyDescent="0.3">
      <c r="B763" s="59"/>
    </row>
    <row r="764" spans="2:2" ht="14.25" customHeight="1" x14ac:dyDescent="0.3">
      <c r="B764" s="59"/>
    </row>
    <row r="765" spans="2:2" ht="14.25" customHeight="1" x14ac:dyDescent="0.3">
      <c r="B765" s="59"/>
    </row>
    <row r="766" spans="2:2" ht="14.25" customHeight="1" x14ac:dyDescent="0.3">
      <c r="B766" s="59"/>
    </row>
    <row r="767" spans="2:2" ht="14.25" customHeight="1" x14ac:dyDescent="0.3">
      <c r="B767" s="59"/>
    </row>
    <row r="768" spans="2:2" ht="14.25" customHeight="1" x14ac:dyDescent="0.3">
      <c r="B768" s="59"/>
    </row>
    <row r="769" spans="2:2" ht="14.25" customHeight="1" x14ac:dyDescent="0.3">
      <c r="B769" s="59"/>
    </row>
    <row r="770" spans="2:2" ht="14.25" customHeight="1" x14ac:dyDescent="0.3">
      <c r="B770" s="59"/>
    </row>
    <row r="771" spans="2:2" ht="14.25" customHeight="1" x14ac:dyDescent="0.3">
      <c r="B771" s="59"/>
    </row>
    <row r="772" spans="2:2" ht="14.25" customHeight="1" x14ac:dyDescent="0.3">
      <c r="B772" s="59"/>
    </row>
    <row r="773" spans="2:2" ht="14.25" customHeight="1" x14ac:dyDescent="0.3">
      <c r="B773" s="59"/>
    </row>
    <row r="774" spans="2:2" ht="14.25" customHeight="1" x14ac:dyDescent="0.3">
      <c r="B774" s="59"/>
    </row>
    <row r="775" spans="2:2" ht="14.25" customHeight="1" x14ac:dyDescent="0.3">
      <c r="B775" s="59"/>
    </row>
    <row r="776" spans="2:2" ht="14.25" customHeight="1" x14ac:dyDescent="0.3">
      <c r="B776" s="59"/>
    </row>
    <row r="777" spans="2:2" ht="14.25" customHeight="1" x14ac:dyDescent="0.3">
      <c r="B777" s="59"/>
    </row>
    <row r="778" spans="2:2" ht="14.25" customHeight="1" x14ac:dyDescent="0.3">
      <c r="B778" s="59"/>
    </row>
    <row r="779" spans="2:2" ht="14.25" customHeight="1" x14ac:dyDescent="0.3">
      <c r="B779" s="59"/>
    </row>
    <row r="780" spans="2:2" ht="14.25" customHeight="1" x14ac:dyDescent="0.3">
      <c r="B780" s="59"/>
    </row>
    <row r="781" spans="2:2" ht="14.25" customHeight="1" x14ac:dyDescent="0.3">
      <c r="B781" s="59"/>
    </row>
    <row r="782" spans="2:2" ht="14.25" customHeight="1" x14ac:dyDescent="0.3">
      <c r="B782" s="59"/>
    </row>
    <row r="783" spans="2:2" ht="14.25" customHeight="1" x14ac:dyDescent="0.3">
      <c r="B783" s="59"/>
    </row>
    <row r="784" spans="2:2" ht="14.25" customHeight="1" x14ac:dyDescent="0.3">
      <c r="B784" s="59"/>
    </row>
    <row r="785" spans="2:2" ht="14.25" customHeight="1" x14ac:dyDescent="0.3">
      <c r="B785" s="59"/>
    </row>
    <row r="786" spans="2:2" ht="14.25" customHeight="1" x14ac:dyDescent="0.3">
      <c r="B786" s="59"/>
    </row>
    <row r="787" spans="2:2" ht="14.25" customHeight="1" x14ac:dyDescent="0.3">
      <c r="B787" s="59"/>
    </row>
    <row r="788" spans="2:2" ht="14.25" customHeight="1" x14ac:dyDescent="0.3">
      <c r="B788" s="59"/>
    </row>
    <row r="789" spans="2:2" ht="14.25" customHeight="1" x14ac:dyDescent="0.3">
      <c r="B789" s="59"/>
    </row>
    <row r="790" spans="2:2" ht="14.25" customHeight="1" x14ac:dyDescent="0.3">
      <c r="B790" s="59"/>
    </row>
    <row r="791" spans="2:2" ht="14.25" customHeight="1" x14ac:dyDescent="0.3">
      <c r="B791" s="59"/>
    </row>
    <row r="792" spans="2:2" ht="14.25" customHeight="1" x14ac:dyDescent="0.3">
      <c r="B792" s="59"/>
    </row>
    <row r="793" spans="2:2" ht="14.25" customHeight="1" x14ac:dyDescent="0.3">
      <c r="B793" s="59"/>
    </row>
    <row r="794" spans="2:2" ht="14.25" customHeight="1" x14ac:dyDescent="0.3">
      <c r="B794" s="59"/>
    </row>
    <row r="795" spans="2:2" ht="14.25" customHeight="1" x14ac:dyDescent="0.3">
      <c r="B795" s="59"/>
    </row>
    <row r="796" spans="2:2" ht="14.25" customHeight="1" x14ac:dyDescent="0.3">
      <c r="B796" s="59"/>
    </row>
    <row r="797" spans="2:2" ht="14.25" customHeight="1" x14ac:dyDescent="0.3">
      <c r="B797" s="59"/>
    </row>
    <row r="798" spans="2:2" ht="14.25" customHeight="1" x14ac:dyDescent="0.3">
      <c r="B798" s="59"/>
    </row>
    <row r="799" spans="2:2" ht="14.25" customHeight="1" x14ac:dyDescent="0.3">
      <c r="B799" s="59"/>
    </row>
    <row r="800" spans="2:2" ht="14.25" customHeight="1" x14ac:dyDescent="0.3">
      <c r="B800" s="59"/>
    </row>
    <row r="801" spans="2:2" ht="14.25" customHeight="1" x14ac:dyDescent="0.3">
      <c r="B801" s="59"/>
    </row>
    <row r="802" spans="2:2" ht="14.25" customHeight="1" x14ac:dyDescent="0.3">
      <c r="B802" s="59"/>
    </row>
    <row r="803" spans="2:2" ht="14.25" customHeight="1" x14ac:dyDescent="0.3">
      <c r="B803" s="59"/>
    </row>
    <row r="804" spans="2:2" ht="14.25" customHeight="1" x14ac:dyDescent="0.3">
      <c r="B804" s="59"/>
    </row>
    <row r="805" spans="2:2" ht="14.25" customHeight="1" x14ac:dyDescent="0.3">
      <c r="B805" s="59"/>
    </row>
    <row r="806" spans="2:2" ht="14.25" customHeight="1" x14ac:dyDescent="0.3">
      <c r="B806" s="59"/>
    </row>
    <row r="807" spans="2:2" ht="14.25" customHeight="1" x14ac:dyDescent="0.3">
      <c r="B807" s="59"/>
    </row>
    <row r="808" spans="2:2" ht="14.25" customHeight="1" x14ac:dyDescent="0.3">
      <c r="B808" s="59"/>
    </row>
    <row r="809" spans="2:2" ht="14.25" customHeight="1" x14ac:dyDescent="0.3">
      <c r="B809" s="59"/>
    </row>
    <row r="810" spans="2:2" ht="14.25" customHeight="1" x14ac:dyDescent="0.3">
      <c r="B810" s="59"/>
    </row>
    <row r="811" spans="2:2" ht="14.25" customHeight="1" x14ac:dyDescent="0.3">
      <c r="B811" s="59"/>
    </row>
    <row r="812" spans="2:2" ht="14.25" customHeight="1" x14ac:dyDescent="0.3">
      <c r="B812" s="59"/>
    </row>
    <row r="813" spans="2:2" ht="14.25" customHeight="1" x14ac:dyDescent="0.3">
      <c r="B813" s="59"/>
    </row>
    <row r="814" spans="2:2" ht="14.25" customHeight="1" x14ac:dyDescent="0.3">
      <c r="B814" s="59"/>
    </row>
    <row r="815" spans="2:2" ht="14.25" customHeight="1" x14ac:dyDescent="0.3">
      <c r="B815" s="59"/>
    </row>
    <row r="816" spans="2:2" ht="14.25" customHeight="1" x14ac:dyDescent="0.3">
      <c r="B816" s="59"/>
    </row>
    <row r="817" spans="2:2" ht="14.25" customHeight="1" x14ac:dyDescent="0.3">
      <c r="B817" s="59"/>
    </row>
    <row r="818" spans="2:2" ht="14.25" customHeight="1" x14ac:dyDescent="0.3">
      <c r="B818" s="59"/>
    </row>
    <row r="819" spans="2:2" ht="14.25" customHeight="1" x14ac:dyDescent="0.3">
      <c r="B819" s="59"/>
    </row>
    <row r="820" spans="2:2" ht="14.25" customHeight="1" x14ac:dyDescent="0.3">
      <c r="B820" s="59"/>
    </row>
    <row r="821" spans="2:2" ht="14.25" customHeight="1" x14ac:dyDescent="0.3">
      <c r="B821" s="59"/>
    </row>
    <row r="822" spans="2:2" ht="14.25" customHeight="1" x14ac:dyDescent="0.3">
      <c r="B822" s="59"/>
    </row>
    <row r="823" spans="2:2" ht="14.25" customHeight="1" x14ac:dyDescent="0.3">
      <c r="B823" s="59"/>
    </row>
    <row r="824" spans="2:2" ht="14.25" customHeight="1" x14ac:dyDescent="0.3">
      <c r="B824" s="59"/>
    </row>
    <row r="825" spans="2:2" ht="14.25" customHeight="1" x14ac:dyDescent="0.3">
      <c r="B825" s="59"/>
    </row>
    <row r="826" spans="2:2" ht="14.25" customHeight="1" x14ac:dyDescent="0.3">
      <c r="B826" s="59"/>
    </row>
    <row r="827" spans="2:2" ht="14.25" customHeight="1" x14ac:dyDescent="0.3">
      <c r="B827" s="59"/>
    </row>
    <row r="828" spans="2:2" ht="14.25" customHeight="1" x14ac:dyDescent="0.3">
      <c r="B828" s="59"/>
    </row>
    <row r="829" spans="2:2" ht="14.25" customHeight="1" x14ac:dyDescent="0.3">
      <c r="B829" s="59"/>
    </row>
    <row r="830" spans="2:2" ht="14.25" customHeight="1" x14ac:dyDescent="0.3">
      <c r="B830" s="59"/>
    </row>
    <row r="831" spans="2:2" ht="14.25" customHeight="1" x14ac:dyDescent="0.3">
      <c r="B831" s="59"/>
    </row>
    <row r="832" spans="2:2" ht="14.25" customHeight="1" x14ac:dyDescent="0.3">
      <c r="B832" s="59"/>
    </row>
    <row r="833" spans="2:2" ht="14.25" customHeight="1" x14ac:dyDescent="0.3">
      <c r="B833" s="59"/>
    </row>
    <row r="834" spans="2:2" ht="14.25" customHeight="1" x14ac:dyDescent="0.3">
      <c r="B834" s="59"/>
    </row>
    <row r="835" spans="2:2" ht="14.25" customHeight="1" x14ac:dyDescent="0.3">
      <c r="B835" s="59"/>
    </row>
    <row r="836" spans="2:2" ht="14.25" customHeight="1" x14ac:dyDescent="0.3">
      <c r="B836" s="59"/>
    </row>
    <row r="837" spans="2:2" ht="14.25" customHeight="1" x14ac:dyDescent="0.3">
      <c r="B837" s="59"/>
    </row>
    <row r="838" spans="2:2" ht="14.25" customHeight="1" x14ac:dyDescent="0.3">
      <c r="B838" s="59"/>
    </row>
    <row r="839" spans="2:2" ht="14.25" customHeight="1" x14ac:dyDescent="0.3">
      <c r="B839" s="59"/>
    </row>
    <row r="840" spans="2:2" ht="14.25" customHeight="1" x14ac:dyDescent="0.3">
      <c r="B840" s="59"/>
    </row>
    <row r="841" spans="2:2" ht="14.25" customHeight="1" x14ac:dyDescent="0.3">
      <c r="B841" s="59"/>
    </row>
    <row r="842" spans="2:2" ht="14.25" customHeight="1" x14ac:dyDescent="0.3">
      <c r="B842" s="59"/>
    </row>
    <row r="843" spans="2:2" ht="14.25" customHeight="1" x14ac:dyDescent="0.3">
      <c r="B843" s="59"/>
    </row>
    <row r="844" spans="2:2" ht="14.25" customHeight="1" x14ac:dyDescent="0.3">
      <c r="B844" s="59"/>
    </row>
    <row r="845" spans="2:2" ht="14.25" customHeight="1" x14ac:dyDescent="0.3">
      <c r="B845" s="59"/>
    </row>
    <row r="846" spans="2:2" ht="14.25" customHeight="1" x14ac:dyDescent="0.3">
      <c r="B846" s="59"/>
    </row>
    <row r="847" spans="2:2" ht="14.25" customHeight="1" x14ac:dyDescent="0.3">
      <c r="B847" s="59"/>
    </row>
    <row r="848" spans="2:2" ht="14.25" customHeight="1" x14ac:dyDescent="0.3">
      <c r="B848" s="59"/>
    </row>
    <row r="849" spans="2:2" ht="14.25" customHeight="1" x14ac:dyDescent="0.3">
      <c r="B849" s="59"/>
    </row>
    <row r="850" spans="2:2" ht="14.25" customHeight="1" x14ac:dyDescent="0.3">
      <c r="B850" s="59"/>
    </row>
    <row r="851" spans="2:2" ht="14.25" customHeight="1" x14ac:dyDescent="0.3">
      <c r="B851" s="59"/>
    </row>
    <row r="852" spans="2:2" ht="14.25" customHeight="1" x14ac:dyDescent="0.3">
      <c r="B852" s="59"/>
    </row>
    <row r="853" spans="2:2" ht="14.25" customHeight="1" x14ac:dyDescent="0.3">
      <c r="B853" s="59"/>
    </row>
    <row r="854" spans="2:2" ht="14.25" customHeight="1" x14ac:dyDescent="0.3">
      <c r="B854" s="59"/>
    </row>
    <row r="855" spans="2:2" ht="14.25" customHeight="1" x14ac:dyDescent="0.3">
      <c r="B855" s="59"/>
    </row>
    <row r="856" spans="2:2" ht="14.25" customHeight="1" x14ac:dyDescent="0.3">
      <c r="B856" s="59"/>
    </row>
    <row r="857" spans="2:2" ht="14.25" customHeight="1" x14ac:dyDescent="0.3">
      <c r="B857" s="59"/>
    </row>
    <row r="858" spans="2:2" ht="14.25" customHeight="1" x14ac:dyDescent="0.3">
      <c r="B858" s="59"/>
    </row>
    <row r="859" spans="2:2" ht="14.25" customHeight="1" x14ac:dyDescent="0.3">
      <c r="B859" s="59"/>
    </row>
    <row r="860" spans="2:2" ht="14.25" customHeight="1" x14ac:dyDescent="0.3">
      <c r="B860" s="59"/>
    </row>
    <row r="861" spans="2:2" ht="14.25" customHeight="1" x14ac:dyDescent="0.3">
      <c r="B861" s="59"/>
    </row>
    <row r="862" spans="2:2" ht="14.25" customHeight="1" x14ac:dyDescent="0.3">
      <c r="B862" s="59"/>
    </row>
    <row r="863" spans="2:2" ht="14.25" customHeight="1" x14ac:dyDescent="0.3">
      <c r="B863" s="59"/>
    </row>
    <row r="864" spans="2:2" ht="14.25" customHeight="1" x14ac:dyDescent="0.3">
      <c r="B864" s="59"/>
    </row>
    <row r="865" spans="2:2" ht="14.25" customHeight="1" x14ac:dyDescent="0.3">
      <c r="B865" s="59"/>
    </row>
    <row r="866" spans="2:2" ht="14.25" customHeight="1" x14ac:dyDescent="0.3">
      <c r="B866" s="59"/>
    </row>
    <row r="867" spans="2:2" ht="14.25" customHeight="1" x14ac:dyDescent="0.3">
      <c r="B867" s="59"/>
    </row>
    <row r="868" spans="2:2" ht="14.25" customHeight="1" x14ac:dyDescent="0.3">
      <c r="B868" s="59"/>
    </row>
    <row r="869" spans="2:2" ht="14.25" customHeight="1" x14ac:dyDescent="0.3">
      <c r="B869" s="59"/>
    </row>
    <row r="870" spans="2:2" ht="14.25" customHeight="1" x14ac:dyDescent="0.3">
      <c r="B870" s="59"/>
    </row>
    <row r="871" spans="2:2" ht="14.25" customHeight="1" x14ac:dyDescent="0.3">
      <c r="B871" s="59"/>
    </row>
    <row r="872" spans="2:2" ht="14.25" customHeight="1" x14ac:dyDescent="0.3">
      <c r="B872" s="59"/>
    </row>
    <row r="873" spans="2:2" ht="14.25" customHeight="1" x14ac:dyDescent="0.3">
      <c r="B873" s="59"/>
    </row>
    <row r="874" spans="2:2" ht="14.25" customHeight="1" x14ac:dyDescent="0.3">
      <c r="B874" s="59"/>
    </row>
    <row r="875" spans="2:2" ht="14.25" customHeight="1" x14ac:dyDescent="0.3">
      <c r="B875" s="59"/>
    </row>
    <row r="876" spans="2:2" ht="14.25" customHeight="1" x14ac:dyDescent="0.3">
      <c r="B876" s="59"/>
    </row>
    <row r="877" spans="2:2" ht="14.25" customHeight="1" x14ac:dyDescent="0.3">
      <c r="B877" s="59"/>
    </row>
    <row r="878" spans="2:2" ht="14.25" customHeight="1" x14ac:dyDescent="0.3">
      <c r="B878" s="59"/>
    </row>
    <row r="879" spans="2:2" ht="14.25" customHeight="1" x14ac:dyDescent="0.3">
      <c r="B879" s="59"/>
    </row>
    <row r="880" spans="2:2" ht="14.25" customHeight="1" x14ac:dyDescent="0.3">
      <c r="B880" s="59"/>
    </row>
    <row r="881" spans="2:2" ht="14.25" customHeight="1" x14ac:dyDescent="0.3">
      <c r="B881" s="59"/>
    </row>
    <row r="882" spans="2:2" ht="14.25" customHeight="1" x14ac:dyDescent="0.3">
      <c r="B882" s="59"/>
    </row>
    <row r="883" spans="2:2" ht="14.25" customHeight="1" x14ac:dyDescent="0.3">
      <c r="B883" s="59"/>
    </row>
    <row r="884" spans="2:2" ht="14.25" customHeight="1" x14ac:dyDescent="0.3">
      <c r="B884" s="59"/>
    </row>
    <row r="885" spans="2:2" ht="14.25" customHeight="1" x14ac:dyDescent="0.3">
      <c r="B885" s="59"/>
    </row>
    <row r="886" spans="2:2" ht="14.25" customHeight="1" x14ac:dyDescent="0.3">
      <c r="B886" s="59"/>
    </row>
    <row r="887" spans="2:2" ht="14.25" customHeight="1" x14ac:dyDescent="0.3">
      <c r="B887" s="59"/>
    </row>
    <row r="888" spans="2:2" ht="14.25" customHeight="1" x14ac:dyDescent="0.3">
      <c r="B888" s="59"/>
    </row>
    <row r="889" spans="2:2" ht="14.25" customHeight="1" x14ac:dyDescent="0.3">
      <c r="B889" s="59"/>
    </row>
    <row r="890" spans="2:2" ht="14.25" customHeight="1" x14ac:dyDescent="0.3">
      <c r="B890" s="59"/>
    </row>
    <row r="891" spans="2:2" ht="14.25" customHeight="1" x14ac:dyDescent="0.3">
      <c r="B891" s="59"/>
    </row>
    <row r="892" spans="2:2" ht="14.25" customHeight="1" x14ac:dyDescent="0.3">
      <c r="B892" s="59"/>
    </row>
    <row r="893" spans="2:2" ht="14.25" customHeight="1" x14ac:dyDescent="0.3">
      <c r="B893" s="59"/>
    </row>
    <row r="894" spans="2:2" ht="14.25" customHeight="1" x14ac:dyDescent="0.3">
      <c r="B894" s="59"/>
    </row>
    <row r="895" spans="2:2" ht="14.25" customHeight="1" x14ac:dyDescent="0.3">
      <c r="B895" s="59"/>
    </row>
    <row r="896" spans="2:2" ht="14.25" customHeight="1" x14ac:dyDescent="0.3">
      <c r="B896" s="59"/>
    </row>
    <row r="897" spans="2:2" ht="14.25" customHeight="1" x14ac:dyDescent="0.3">
      <c r="B897" s="59"/>
    </row>
    <row r="898" spans="2:2" ht="14.25" customHeight="1" x14ac:dyDescent="0.3">
      <c r="B898" s="59"/>
    </row>
    <row r="899" spans="2:2" ht="14.25" customHeight="1" x14ac:dyDescent="0.3">
      <c r="B899" s="59"/>
    </row>
    <row r="900" spans="2:2" ht="14.25" customHeight="1" x14ac:dyDescent="0.3">
      <c r="B900" s="59"/>
    </row>
    <row r="901" spans="2:2" ht="14.25" customHeight="1" x14ac:dyDescent="0.3">
      <c r="B901" s="59"/>
    </row>
    <row r="902" spans="2:2" ht="14.25" customHeight="1" x14ac:dyDescent="0.3">
      <c r="B902" s="59"/>
    </row>
    <row r="903" spans="2:2" ht="14.25" customHeight="1" x14ac:dyDescent="0.3">
      <c r="B903" s="59"/>
    </row>
    <row r="904" spans="2:2" ht="14.25" customHeight="1" x14ac:dyDescent="0.3">
      <c r="B904" s="59"/>
    </row>
    <row r="905" spans="2:2" ht="14.25" customHeight="1" x14ac:dyDescent="0.3">
      <c r="B905" s="59"/>
    </row>
    <row r="906" spans="2:2" ht="14.25" customHeight="1" x14ac:dyDescent="0.3">
      <c r="B906" s="59"/>
    </row>
    <row r="907" spans="2:2" ht="14.25" customHeight="1" x14ac:dyDescent="0.3">
      <c r="B907" s="59"/>
    </row>
    <row r="908" spans="2:2" ht="14.25" customHeight="1" x14ac:dyDescent="0.3">
      <c r="B908" s="59"/>
    </row>
    <row r="909" spans="2:2" ht="14.25" customHeight="1" x14ac:dyDescent="0.3">
      <c r="B909" s="59"/>
    </row>
    <row r="910" spans="2:2" ht="14.25" customHeight="1" x14ac:dyDescent="0.3">
      <c r="B910" s="59"/>
    </row>
    <row r="911" spans="2:2" ht="14.25" customHeight="1" x14ac:dyDescent="0.3">
      <c r="B911" s="59"/>
    </row>
    <row r="912" spans="2:2" ht="14.25" customHeight="1" x14ac:dyDescent="0.3">
      <c r="B912" s="59"/>
    </row>
    <row r="913" spans="2:2" ht="14.25" customHeight="1" x14ac:dyDescent="0.3">
      <c r="B913" s="59"/>
    </row>
    <row r="914" spans="2:2" ht="14.25" customHeight="1" x14ac:dyDescent="0.3">
      <c r="B914" s="59"/>
    </row>
    <row r="915" spans="2:2" ht="14.25" customHeight="1" x14ac:dyDescent="0.3">
      <c r="B915" s="59"/>
    </row>
    <row r="916" spans="2:2" ht="14.25" customHeight="1" x14ac:dyDescent="0.3">
      <c r="B916" s="59"/>
    </row>
    <row r="917" spans="2:2" ht="14.25" customHeight="1" x14ac:dyDescent="0.3">
      <c r="B917" s="59"/>
    </row>
    <row r="918" spans="2:2" ht="14.25" customHeight="1" x14ac:dyDescent="0.3">
      <c r="B918" s="59"/>
    </row>
    <row r="919" spans="2:2" ht="14.25" customHeight="1" x14ac:dyDescent="0.3">
      <c r="B919" s="59"/>
    </row>
    <row r="920" spans="2:2" ht="14.25" customHeight="1" x14ac:dyDescent="0.3">
      <c r="B920" s="59"/>
    </row>
    <row r="921" spans="2:2" ht="14.25" customHeight="1" x14ac:dyDescent="0.3">
      <c r="B921" s="59"/>
    </row>
    <row r="922" spans="2:2" ht="14.25" customHeight="1" x14ac:dyDescent="0.3">
      <c r="B922" s="59"/>
    </row>
    <row r="923" spans="2:2" ht="14.25" customHeight="1" x14ac:dyDescent="0.3">
      <c r="B923" s="59"/>
    </row>
    <row r="924" spans="2:2" ht="14.25" customHeight="1" x14ac:dyDescent="0.3">
      <c r="B924" s="59"/>
    </row>
    <row r="925" spans="2:2" ht="14.25" customHeight="1" x14ac:dyDescent="0.3">
      <c r="B925" s="59"/>
    </row>
    <row r="926" spans="2:2" ht="14.25" customHeight="1" x14ac:dyDescent="0.3">
      <c r="B926" s="59"/>
    </row>
    <row r="927" spans="2:2" ht="14.25" customHeight="1" x14ac:dyDescent="0.3">
      <c r="B927" s="59"/>
    </row>
    <row r="928" spans="2:2" ht="14.25" customHeight="1" x14ac:dyDescent="0.3">
      <c r="B928" s="59"/>
    </row>
    <row r="929" spans="2:2" ht="14.25" customHeight="1" x14ac:dyDescent="0.3">
      <c r="B929" s="59"/>
    </row>
    <row r="930" spans="2:2" ht="14.25" customHeight="1" x14ac:dyDescent="0.3">
      <c r="B930" s="59"/>
    </row>
    <row r="931" spans="2:2" ht="14.25" customHeight="1" x14ac:dyDescent="0.3">
      <c r="B931" s="59"/>
    </row>
    <row r="932" spans="2:2" ht="14.25" customHeight="1" x14ac:dyDescent="0.3">
      <c r="B932" s="59"/>
    </row>
    <row r="933" spans="2:2" ht="14.25" customHeight="1" x14ac:dyDescent="0.3">
      <c r="B933" s="59"/>
    </row>
    <row r="934" spans="2:2" ht="14.25" customHeight="1" x14ac:dyDescent="0.3">
      <c r="B934" s="59"/>
    </row>
    <row r="935" spans="2:2" ht="14.25" customHeight="1" x14ac:dyDescent="0.3">
      <c r="B935" s="59"/>
    </row>
    <row r="936" spans="2:2" ht="14.25" customHeight="1" x14ac:dyDescent="0.3">
      <c r="B936" s="59"/>
    </row>
    <row r="937" spans="2:2" ht="14.25" customHeight="1" x14ac:dyDescent="0.3">
      <c r="B937" s="59"/>
    </row>
    <row r="938" spans="2:2" ht="14.25" customHeight="1" x14ac:dyDescent="0.3">
      <c r="B938" s="59"/>
    </row>
    <row r="939" spans="2:2" ht="14.25" customHeight="1" x14ac:dyDescent="0.3">
      <c r="B939" s="59"/>
    </row>
    <row r="940" spans="2:2" ht="14.25" customHeight="1" x14ac:dyDescent="0.3">
      <c r="B940" s="59"/>
    </row>
    <row r="941" spans="2:2" ht="14.25" customHeight="1" x14ac:dyDescent="0.3">
      <c r="B941" s="59"/>
    </row>
    <row r="942" spans="2:2" ht="14.25" customHeight="1" x14ac:dyDescent="0.3">
      <c r="B942" s="59"/>
    </row>
    <row r="943" spans="2:2" ht="14.25" customHeight="1" x14ac:dyDescent="0.3">
      <c r="B943" s="59"/>
    </row>
    <row r="944" spans="2:2" ht="14.25" customHeight="1" x14ac:dyDescent="0.3">
      <c r="B944" s="59"/>
    </row>
    <row r="945" spans="2:2" ht="14.25" customHeight="1" x14ac:dyDescent="0.3">
      <c r="B945" s="59"/>
    </row>
    <row r="946" spans="2:2" ht="14.25" customHeight="1" x14ac:dyDescent="0.3">
      <c r="B946" s="59"/>
    </row>
    <row r="947" spans="2:2" ht="14.25" customHeight="1" x14ac:dyDescent="0.3">
      <c r="B947" s="59"/>
    </row>
    <row r="948" spans="2:2" ht="14.25" customHeight="1" x14ac:dyDescent="0.3">
      <c r="B948" s="59"/>
    </row>
    <row r="949" spans="2:2" ht="14.25" customHeight="1" x14ac:dyDescent="0.3">
      <c r="B949" s="59"/>
    </row>
    <row r="950" spans="2:2" ht="14.25" customHeight="1" x14ac:dyDescent="0.3">
      <c r="B950" s="59"/>
    </row>
    <row r="951" spans="2:2" ht="14.25" customHeight="1" x14ac:dyDescent="0.3">
      <c r="B951" s="59"/>
    </row>
    <row r="952" spans="2:2" ht="14.25" customHeight="1" x14ac:dyDescent="0.3">
      <c r="B952" s="59"/>
    </row>
    <row r="953" spans="2:2" ht="14.25" customHeight="1" x14ac:dyDescent="0.3">
      <c r="B953" s="59"/>
    </row>
    <row r="954" spans="2:2" ht="14.25" customHeight="1" x14ac:dyDescent="0.3">
      <c r="B954" s="59"/>
    </row>
    <row r="955" spans="2:2" ht="14.25" customHeight="1" x14ac:dyDescent="0.3">
      <c r="B955" s="59"/>
    </row>
    <row r="956" spans="2:2" ht="14.25" customHeight="1" x14ac:dyDescent="0.3">
      <c r="B956" s="59"/>
    </row>
    <row r="957" spans="2:2" ht="14.25" customHeight="1" x14ac:dyDescent="0.3">
      <c r="B957" s="59"/>
    </row>
    <row r="958" spans="2:2" ht="14.25" customHeight="1" x14ac:dyDescent="0.3">
      <c r="B958" s="59"/>
    </row>
    <row r="959" spans="2:2" ht="14.25" customHeight="1" x14ac:dyDescent="0.3">
      <c r="B959" s="59"/>
    </row>
    <row r="960" spans="2:2" ht="14.25" customHeight="1" x14ac:dyDescent="0.3">
      <c r="B960" s="59"/>
    </row>
    <row r="961" spans="2:2" ht="14.25" customHeight="1" x14ac:dyDescent="0.3">
      <c r="B961" s="59"/>
    </row>
    <row r="962" spans="2:2" ht="14.25" customHeight="1" x14ac:dyDescent="0.3">
      <c r="B962" s="59"/>
    </row>
    <row r="963" spans="2:2" ht="14.25" customHeight="1" x14ac:dyDescent="0.3">
      <c r="B963" s="59"/>
    </row>
    <row r="964" spans="2:2" ht="14.25" customHeight="1" x14ac:dyDescent="0.3">
      <c r="B964" s="59"/>
    </row>
    <row r="965" spans="2:2" ht="14.25" customHeight="1" x14ac:dyDescent="0.3">
      <c r="B965" s="59"/>
    </row>
    <row r="966" spans="2:2" ht="14.25" customHeight="1" x14ac:dyDescent="0.3">
      <c r="B966" s="59"/>
    </row>
    <row r="967" spans="2:2" ht="14.25" customHeight="1" x14ac:dyDescent="0.3">
      <c r="B967" s="59"/>
    </row>
    <row r="968" spans="2:2" ht="14.25" customHeight="1" x14ac:dyDescent="0.3">
      <c r="B968" s="59"/>
    </row>
    <row r="969" spans="2:2" ht="14.25" customHeight="1" x14ac:dyDescent="0.3">
      <c r="B969" s="59"/>
    </row>
    <row r="970" spans="2:2" ht="14.25" customHeight="1" x14ac:dyDescent="0.3">
      <c r="B970" s="59"/>
    </row>
    <row r="971" spans="2:2" ht="14.25" customHeight="1" x14ac:dyDescent="0.3">
      <c r="B971" s="59"/>
    </row>
    <row r="972" spans="2:2" ht="14.25" customHeight="1" x14ac:dyDescent="0.3">
      <c r="B972" s="59"/>
    </row>
    <row r="973" spans="2:2" ht="14.25" customHeight="1" x14ac:dyDescent="0.3">
      <c r="B973" s="59"/>
    </row>
    <row r="974" spans="2:2" ht="14.25" customHeight="1" x14ac:dyDescent="0.3">
      <c r="B974" s="59"/>
    </row>
    <row r="975" spans="2:2" ht="14.25" customHeight="1" x14ac:dyDescent="0.3">
      <c r="B975" s="59"/>
    </row>
    <row r="976" spans="2:2" ht="14.25" customHeight="1" x14ac:dyDescent="0.3">
      <c r="B976" s="59"/>
    </row>
    <row r="977" spans="2:2" ht="14.25" customHeight="1" x14ac:dyDescent="0.3">
      <c r="B977" s="59"/>
    </row>
    <row r="978" spans="2:2" ht="14.25" customHeight="1" x14ac:dyDescent="0.3">
      <c r="B978" s="59"/>
    </row>
    <row r="979" spans="2:2" ht="14.25" customHeight="1" x14ac:dyDescent="0.3">
      <c r="B979" s="59"/>
    </row>
    <row r="980" spans="2:2" ht="14.25" customHeight="1" x14ac:dyDescent="0.3">
      <c r="B980" s="59"/>
    </row>
    <row r="981" spans="2:2" ht="14.25" customHeight="1" x14ac:dyDescent="0.3">
      <c r="B981" s="59"/>
    </row>
    <row r="982" spans="2:2" ht="14.25" customHeight="1" x14ac:dyDescent="0.3">
      <c r="B982" s="59"/>
    </row>
    <row r="983" spans="2:2" ht="14.25" customHeight="1" x14ac:dyDescent="0.3">
      <c r="B983" s="59"/>
    </row>
    <row r="984" spans="2:2" ht="14.25" customHeight="1" x14ac:dyDescent="0.3">
      <c r="B984" s="59"/>
    </row>
    <row r="985" spans="2:2" ht="14.25" customHeight="1" x14ac:dyDescent="0.3">
      <c r="B985" s="59"/>
    </row>
    <row r="986" spans="2:2" ht="14.25" customHeight="1" x14ac:dyDescent="0.3">
      <c r="B986" s="59"/>
    </row>
    <row r="987" spans="2:2" ht="14.25" customHeight="1" x14ac:dyDescent="0.3">
      <c r="B987" s="59"/>
    </row>
    <row r="988" spans="2:2" ht="14.25" customHeight="1" x14ac:dyDescent="0.3">
      <c r="B988" s="59"/>
    </row>
    <row r="989" spans="2:2" ht="14.25" customHeight="1" x14ac:dyDescent="0.3">
      <c r="B989" s="59"/>
    </row>
    <row r="990" spans="2:2" ht="14.25" customHeight="1" x14ac:dyDescent="0.3">
      <c r="B990" s="59"/>
    </row>
    <row r="991" spans="2:2" ht="14.25" customHeight="1" x14ac:dyDescent="0.3">
      <c r="B991" s="59"/>
    </row>
    <row r="992" spans="2:2" ht="14.25" customHeight="1" x14ac:dyDescent="0.3">
      <c r="B992" s="59"/>
    </row>
    <row r="993" spans="2:2" ht="14.25" customHeight="1" x14ac:dyDescent="0.3">
      <c r="B993" s="59"/>
    </row>
    <row r="994" spans="2:2" ht="14.25" customHeight="1" x14ac:dyDescent="0.3">
      <c r="B994" s="59"/>
    </row>
    <row r="995" spans="2:2" ht="14.25" customHeight="1" x14ac:dyDescent="0.3">
      <c r="B995" s="59"/>
    </row>
    <row r="996" spans="2:2" ht="14.25" customHeight="1" x14ac:dyDescent="0.3">
      <c r="B996" s="59"/>
    </row>
    <row r="997" spans="2:2" ht="14.25" customHeight="1" x14ac:dyDescent="0.3">
      <c r="B997" s="59"/>
    </row>
    <row r="998" spans="2:2" ht="14.25" customHeight="1" x14ac:dyDescent="0.3">
      <c r="B998" s="59"/>
    </row>
    <row r="999" spans="2:2" ht="14.25" customHeight="1" x14ac:dyDescent="0.3">
      <c r="B999" s="59"/>
    </row>
    <row r="1000" spans="2:2" ht="14.25" customHeight="1" x14ac:dyDescent="0.3">
      <c r="B1000" s="59"/>
    </row>
  </sheetData>
  <mergeCells count="2">
    <mergeCell ref="B1:O1"/>
    <mergeCell ref="G3:H3"/>
  </mergeCells>
  <phoneticPr fontId="13"/>
  <dataValidations count="5">
    <dataValidation type="list" allowBlank="1" showErrorMessage="1" sqref="I66:N105" xr:uid="{00000000-0002-0000-0100-000000000000}">
      <formula1>$AF$6:$AF$15</formula1>
    </dataValidation>
    <dataValidation type="list" allowBlank="1" showErrorMessage="1" sqref="O7:O61 O66:O105" xr:uid="{00000000-0002-0000-0100-000001000000}">
      <formula1>$AG$6:$AG$26</formula1>
    </dataValidation>
    <dataValidation type="list" allowBlank="1" showErrorMessage="1" sqref="G7:G61 G66:G105" xr:uid="{00000000-0002-0000-0100-000002000000}">
      <formula1>$AH$6:$AH$8</formula1>
    </dataValidation>
    <dataValidation type="list" allowBlank="1" showErrorMessage="1" sqref="I6:N61" xr:uid="{00000000-0002-0000-0100-000003000000}">
      <formula1>$AF$6:$AF$20</formula1>
    </dataValidation>
    <dataValidation type="list" allowBlank="1" showErrorMessage="1" sqref="D3" xr:uid="{00000000-0002-0000-0100-000004000000}">
      <formula1>$AE$6:$AE$11</formula1>
    </dataValidation>
  </dataValidations>
  <pageMargins left="0.70866141732283472" right="0.70866141732283472" top="0.74803149606299213" bottom="0.74803149606299213" header="0" footer="0"/>
  <pageSetup paperSize="9" scale="70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N30" sqref="N30:O32"/>
    </sheetView>
  </sheetViews>
  <sheetFormatPr defaultColWidth="11.19921875" defaultRowHeight="15" customHeight="1" x14ac:dyDescent="0.3"/>
  <cols>
    <col min="1" max="26" width="2.796875" customWidth="1"/>
  </cols>
  <sheetData>
    <row r="1" spans="1:26" ht="14.2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2" t="s">
        <v>39</v>
      </c>
      <c r="V1" s="64"/>
      <c r="W1" s="64"/>
      <c r="X1" s="9"/>
      <c r="Y1" s="9"/>
      <c r="Z1" s="9"/>
    </row>
    <row r="2" spans="1:26" ht="12" customHeight="1" x14ac:dyDescent="0.3">
      <c r="A2" s="9"/>
      <c r="B2" s="93" t="s">
        <v>114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"/>
      <c r="Y2" s="9"/>
      <c r="Z2" s="9"/>
    </row>
    <row r="3" spans="1:26" ht="12" customHeight="1" x14ac:dyDescent="0.3">
      <c r="A3" s="9"/>
      <c r="B3" s="95" t="s">
        <v>40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9"/>
      <c r="Y3" s="9"/>
      <c r="Z3" s="9"/>
    </row>
    <row r="4" spans="1:26" ht="9" customHeight="1" x14ac:dyDescent="0.3">
      <c r="A4" s="9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9"/>
      <c r="Y4" s="9"/>
      <c r="Z4" s="9"/>
    </row>
    <row r="5" spans="1:26" ht="13.5" customHeight="1" x14ac:dyDescent="0.3">
      <c r="A5" s="9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9"/>
      <c r="K5" s="9"/>
      <c r="L5" s="96" t="s">
        <v>42</v>
      </c>
      <c r="M5" s="67"/>
      <c r="N5" s="96" t="s">
        <v>43</v>
      </c>
      <c r="O5" s="67"/>
      <c r="P5" s="96" t="s">
        <v>44</v>
      </c>
      <c r="Q5" s="67"/>
      <c r="R5" s="97"/>
      <c r="S5" s="67"/>
      <c r="T5" s="96" t="s">
        <v>45</v>
      </c>
      <c r="U5" s="67"/>
      <c r="V5" s="97"/>
      <c r="W5" s="67"/>
      <c r="X5" s="9"/>
      <c r="Y5" s="9"/>
      <c r="Z5" s="9"/>
    </row>
    <row r="6" spans="1:26" ht="9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9"/>
      <c r="B7" s="96" t="s">
        <v>23</v>
      </c>
      <c r="C7" s="67"/>
      <c r="D7" s="96" t="s">
        <v>43</v>
      </c>
      <c r="E7" s="66"/>
      <c r="F7" s="66"/>
      <c r="G7" s="67"/>
      <c r="H7" s="9"/>
      <c r="I7" s="9"/>
      <c r="J7" s="96" t="s">
        <v>27</v>
      </c>
      <c r="K7" s="67"/>
      <c r="L7" s="97"/>
      <c r="M7" s="66"/>
      <c r="N7" s="66"/>
      <c r="O7" s="67"/>
      <c r="P7" s="9"/>
      <c r="Q7" s="9"/>
      <c r="R7" s="96" t="s">
        <v>25</v>
      </c>
      <c r="S7" s="67"/>
      <c r="T7" s="97"/>
      <c r="U7" s="66"/>
      <c r="V7" s="66"/>
      <c r="W7" s="67"/>
      <c r="X7" s="9"/>
      <c r="Y7" s="9"/>
      <c r="Z7" s="9"/>
    </row>
    <row r="8" spans="1:26" ht="13.5" customHeight="1" x14ac:dyDescent="0.3">
      <c r="A8" s="9"/>
      <c r="B8" s="96" t="s">
        <v>24</v>
      </c>
      <c r="C8" s="67"/>
      <c r="D8" s="97"/>
      <c r="E8" s="66"/>
      <c r="F8" s="66"/>
      <c r="G8" s="67"/>
      <c r="H8" s="9"/>
      <c r="I8" s="9"/>
      <c r="J8" s="96" t="s">
        <v>28</v>
      </c>
      <c r="K8" s="67"/>
      <c r="L8" s="97"/>
      <c r="M8" s="66"/>
      <c r="N8" s="66"/>
      <c r="O8" s="67"/>
      <c r="P8" s="9"/>
      <c r="Q8" s="9"/>
      <c r="R8" s="96" t="s">
        <v>26</v>
      </c>
      <c r="S8" s="67"/>
      <c r="T8" s="97"/>
      <c r="U8" s="66"/>
      <c r="V8" s="66"/>
      <c r="W8" s="67"/>
      <c r="X8" s="9"/>
      <c r="Y8" s="9"/>
      <c r="Z8" s="9"/>
    </row>
    <row r="9" spans="1:26" ht="9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9"/>
      <c r="B10" s="86" t="s">
        <v>46</v>
      </c>
      <c r="C10" s="87"/>
      <c r="D10" s="73" t="s">
        <v>19</v>
      </c>
      <c r="E10" s="74"/>
      <c r="F10" s="74"/>
      <c r="G10" s="74"/>
      <c r="H10" s="75"/>
      <c r="I10" s="73" t="s">
        <v>19</v>
      </c>
      <c r="J10" s="74"/>
      <c r="K10" s="74"/>
      <c r="L10" s="74"/>
      <c r="M10" s="75"/>
      <c r="N10" s="86" t="s">
        <v>21</v>
      </c>
      <c r="O10" s="87"/>
      <c r="P10" s="96" t="s">
        <v>47</v>
      </c>
      <c r="Q10" s="66"/>
      <c r="R10" s="66"/>
      <c r="S10" s="66"/>
      <c r="T10" s="66"/>
      <c r="U10" s="67"/>
      <c r="V10" s="86" t="s">
        <v>48</v>
      </c>
      <c r="W10" s="87"/>
      <c r="X10" s="9"/>
      <c r="Y10" s="9"/>
      <c r="Z10" s="9"/>
    </row>
    <row r="11" spans="1:26" ht="13.5" customHeight="1" x14ac:dyDescent="0.3">
      <c r="A11" s="9"/>
      <c r="B11" s="79"/>
      <c r="C11" s="81"/>
      <c r="D11" s="98" t="s">
        <v>20</v>
      </c>
      <c r="E11" s="99"/>
      <c r="F11" s="99"/>
      <c r="G11" s="99"/>
      <c r="H11" s="100"/>
      <c r="I11" s="98" t="s">
        <v>49</v>
      </c>
      <c r="J11" s="99"/>
      <c r="K11" s="99"/>
      <c r="L11" s="99"/>
      <c r="M11" s="100"/>
      <c r="N11" s="79"/>
      <c r="O11" s="81"/>
      <c r="P11" s="96" t="s">
        <v>50</v>
      </c>
      <c r="Q11" s="66"/>
      <c r="R11" s="66"/>
      <c r="S11" s="66"/>
      <c r="T11" s="66"/>
      <c r="U11" s="67"/>
      <c r="V11" s="79"/>
      <c r="W11" s="81"/>
      <c r="X11" s="9"/>
      <c r="Y11" s="9"/>
      <c r="Z11" s="9"/>
    </row>
    <row r="12" spans="1:26" ht="13.5" customHeight="1" x14ac:dyDescent="0.3">
      <c r="A12" s="9"/>
      <c r="B12" s="91" t="s">
        <v>51</v>
      </c>
      <c r="C12" s="87"/>
      <c r="D12" s="73" t="str">
        <f t="array" ref="D12">IFERROR(INDEX(入力用シート!$C$7:$N$61,MATCH(1,入力用シート!$I$7:$I$61,0),4),"")</f>
        <v/>
      </c>
      <c r="E12" s="74"/>
      <c r="F12" s="74"/>
      <c r="G12" s="74"/>
      <c r="H12" s="75"/>
      <c r="I12" s="73" t="str">
        <f t="array" ref="I12">IFERROR(INDEX(入力用シート!$C$7:$N$61,MATCH(1,入力用シート!$I$7:$I$61,0),2),"")</f>
        <v/>
      </c>
      <c r="J12" s="74"/>
      <c r="K12" s="74"/>
      <c r="L12" s="74"/>
      <c r="M12" s="75"/>
      <c r="N12" s="86" t="str">
        <f t="array" ref="N12">IFERROR(INDEX(入力用シート!$C$7:$N$61,MATCH(1,入力用シート!$I$7:$I$61,0),5),"")</f>
        <v/>
      </c>
      <c r="O12" s="87"/>
      <c r="P12" s="90" t="str">
        <f t="array" ref="P12">IFERROR(INDEX(入力用シート!$C$7:$N$61,MATCH(1,入力用シート!$I$7:$I$61,0),6),"")&amp;""</f>
        <v/>
      </c>
      <c r="Q12" s="83"/>
      <c r="R12" s="83"/>
      <c r="S12" s="83"/>
      <c r="T12" s="83"/>
      <c r="U12" s="87"/>
      <c r="V12" s="90"/>
      <c r="W12" s="87"/>
      <c r="X12" s="9"/>
      <c r="Y12" s="9"/>
      <c r="Z12" s="9"/>
    </row>
    <row r="13" spans="1:26" ht="13.5" customHeight="1" x14ac:dyDescent="0.3">
      <c r="A13" s="9"/>
      <c r="B13" s="88"/>
      <c r="C13" s="89"/>
      <c r="D13" s="76" t="str">
        <f t="array" ref="D13">IFERROR(INDEX(入力用シート!$C$7:$N$61,MATCH(1,入力用シート!$I$7:$I$61,0),3),"")</f>
        <v/>
      </c>
      <c r="E13" s="77"/>
      <c r="F13" s="77"/>
      <c r="G13" s="77"/>
      <c r="H13" s="78"/>
      <c r="I13" s="76" t="str">
        <f t="array" ref="I13">IFERROR(INDEX(入力用シート!$C$7:$N$61,MATCH(1,入力用シート!$I$7:$I$61,0),1),"")</f>
        <v/>
      </c>
      <c r="J13" s="77"/>
      <c r="K13" s="77"/>
      <c r="L13" s="77"/>
      <c r="M13" s="78"/>
      <c r="N13" s="88"/>
      <c r="O13" s="89"/>
      <c r="P13" s="88"/>
      <c r="Q13" s="64"/>
      <c r="R13" s="64"/>
      <c r="S13" s="64"/>
      <c r="T13" s="64"/>
      <c r="U13" s="89"/>
      <c r="V13" s="88"/>
      <c r="W13" s="89"/>
      <c r="X13" s="9"/>
      <c r="Y13" s="9"/>
      <c r="Z13" s="9"/>
    </row>
    <row r="14" spans="1:26" ht="13.5" customHeight="1" x14ac:dyDescent="0.3">
      <c r="A14" s="9"/>
      <c r="B14" s="79"/>
      <c r="C14" s="81"/>
      <c r="D14" s="79"/>
      <c r="E14" s="80"/>
      <c r="F14" s="80"/>
      <c r="G14" s="80"/>
      <c r="H14" s="81"/>
      <c r="I14" s="79"/>
      <c r="J14" s="80"/>
      <c r="K14" s="80"/>
      <c r="L14" s="80"/>
      <c r="M14" s="81"/>
      <c r="N14" s="79"/>
      <c r="O14" s="81"/>
      <c r="P14" s="79"/>
      <c r="Q14" s="80"/>
      <c r="R14" s="80"/>
      <c r="S14" s="80"/>
      <c r="T14" s="80"/>
      <c r="U14" s="81"/>
      <c r="V14" s="79"/>
      <c r="W14" s="81"/>
      <c r="X14" s="9"/>
      <c r="Y14" s="9"/>
      <c r="Z14" s="9"/>
    </row>
    <row r="15" spans="1:26" ht="13.5" customHeight="1" x14ac:dyDescent="0.3">
      <c r="A15" s="9"/>
      <c r="B15" s="91" t="s">
        <v>52</v>
      </c>
      <c r="C15" s="87"/>
      <c r="D15" s="73" t="str">
        <f t="array" ref="D15">IFERROR(INDEX(入力用シート!$C$7:$N$61,MATCH(2,入力用シート!$I$7:$I$61,0),4),"")</f>
        <v/>
      </c>
      <c r="E15" s="74"/>
      <c r="F15" s="74"/>
      <c r="G15" s="74"/>
      <c r="H15" s="75"/>
      <c r="I15" s="73" t="str">
        <f t="array" ref="I15">IFERROR(INDEX(入力用シート!$C$7:$N$61,MATCH(2,入力用シート!$I$7:$I$61,0),2),"")</f>
        <v/>
      </c>
      <c r="J15" s="74"/>
      <c r="K15" s="74"/>
      <c r="L15" s="74"/>
      <c r="M15" s="75"/>
      <c r="N15" s="86" t="str">
        <f t="array" ref="N15">IFERROR(INDEX(入力用シート!$C$7:$N$61,MATCH(2,入力用シート!$I$7:$I$61,0),5),"")</f>
        <v/>
      </c>
      <c r="O15" s="87"/>
      <c r="P15" s="90" t="str">
        <f t="array" ref="P15">IFERROR(INDEX(入力用シート!$C$7:$N$61,MATCH(2,入力用シート!$I$7:$I$61,0),6),"")&amp;""</f>
        <v/>
      </c>
      <c r="Q15" s="83"/>
      <c r="R15" s="83"/>
      <c r="S15" s="83"/>
      <c r="T15" s="83"/>
      <c r="U15" s="87"/>
      <c r="V15" s="90"/>
      <c r="W15" s="87"/>
      <c r="X15" s="9"/>
      <c r="Y15" s="9"/>
      <c r="Z15" s="9"/>
    </row>
    <row r="16" spans="1:26" ht="13.5" customHeight="1" x14ac:dyDescent="0.3">
      <c r="A16" s="9"/>
      <c r="B16" s="88"/>
      <c r="C16" s="89"/>
      <c r="D16" s="76" t="str">
        <f t="array" ref="D16">IFERROR(INDEX(入力用シート!$C$7:$N$61,MATCH(2,入力用シート!$I$7:$I$61,0),3),"")</f>
        <v/>
      </c>
      <c r="E16" s="77"/>
      <c r="F16" s="77"/>
      <c r="G16" s="77"/>
      <c r="H16" s="78"/>
      <c r="I16" s="76" t="str">
        <f t="array" ref="I16">IFERROR(INDEX(入力用シート!$C$7:$N$61,MATCH(2,入力用シート!$I$7:$I$61,0),1),"")</f>
        <v/>
      </c>
      <c r="J16" s="77"/>
      <c r="K16" s="77"/>
      <c r="L16" s="77"/>
      <c r="M16" s="78"/>
      <c r="N16" s="88"/>
      <c r="O16" s="89"/>
      <c r="P16" s="88"/>
      <c r="Q16" s="64"/>
      <c r="R16" s="64"/>
      <c r="S16" s="64"/>
      <c r="T16" s="64"/>
      <c r="U16" s="89"/>
      <c r="V16" s="88"/>
      <c r="W16" s="89"/>
      <c r="X16" s="9"/>
      <c r="Y16" s="9"/>
      <c r="Z16" s="9"/>
    </row>
    <row r="17" spans="1:26" ht="13.5" customHeight="1" x14ac:dyDescent="0.3">
      <c r="A17" s="9"/>
      <c r="B17" s="79"/>
      <c r="C17" s="81"/>
      <c r="D17" s="79"/>
      <c r="E17" s="80"/>
      <c r="F17" s="80"/>
      <c r="G17" s="80"/>
      <c r="H17" s="81"/>
      <c r="I17" s="79"/>
      <c r="J17" s="80"/>
      <c r="K17" s="80"/>
      <c r="L17" s="80"/>
      <c r="M17" s="81"/>
      <c r="N17" s="79"/>
      <c r="O17" s="81"/>
      <c r="P17" s="79"/>
      <c r="Q17" s="80"/>
      <c r="R17" s="80"/>
      <c r="S17" s="80"/>
      <c r="T17" s="80"/>
      <c r="U17" s="81"/>
      <c r="V17" s="79"/>
      <c r="W17" s="81"/>
      <c r="X17" s="9"/>
      <c r="Y17" s="9"/>
      <c r="Z17" s="9"/>
    </row>
    <row r="18" spans="1:26" ht="13.5" customHeight="1" x14ac:dyDescent="0.3">
      <c r="A18" s="9"/>
      <c r="B18" s="91" t="s">
        <v>53</v>
      </c>
      <c r="C18" s="87"/>
      <c r="D18" s="73" t="str">
        <f t="array" ref="D18">IFERROR(INDEX(入力用シート!$C$7:$N$61,MATCH(3,入力用シート!$I$7:$I$61,0),4),"")</f>
        <v/>
      </c>
      <c r="E18" s="74"/>
      <c r="F18" s="74"/>
      <c r="G18" s="74"/>
      <c r="H18" s="75"/>
      <c r="I18" s="73" t="str">
        <f t="array" ref="I18">IFERROR(INDEX(入力用シート!$C$7:$N$61,MATCH(3,入力用シート!$I$7:$I$61,0),2),"")</f>
        <v/>
      </c>
      <c r="J18" s="74"/>
      <c r="K18" s="74"/>
      <c r="L18" s="74"/>
      <c r="M18" s="75"/>
      <c r="N18" s="86" t="str">
        <f t="array" ref="N18">IFERROR(INDEX(入力用シート!$C$7:$N$61,MATCH(3,入力用シート!$I$7:$I$61,0),5),"")</f>
        <v/>
      </c>
      <c r="O18" s="87"/>
      <c r="P18" s="90" t="str">
        <f t="array" ref="P18">IFERROR(INDEX(入力用シート!$C$7:$N$61,MATCH(3,入力用シート!$I$7:$I$61,0),6),"")&amp;""</f>
        <v/>
      </c>
      <c r="Q18" s="83"/>
      <c r="R18" s="83"/>
      <c r="S18" s="83"/>
      <c r="T18" s="83"/>
      <c r="U18" s="87"/>
      <c r="V18" s="90"/>
      <c r="W18" s="87"/>
      <c r="X18" s="9"/>
      <c r="Y18" s="9"/>
      <c r="Z18" s="9"/>
    </row>
    <row r="19" spans="1:26" ht="13.5" customHeight="1" x14ac:dyDescent="0.3">
      <c r="A19" s="9"/>
      <c r="B19" s="88"/>
      <c r="C19" s="89"/>
      <c r="D19" s="76" t="str">
        <f t="array" ref="D19">IFERROR(INDEX(入力用シート!$C$7:$N$61,MATCH(3,入力用シート!$I$7:$I$61,0),3),"")</f>
        <v/>
      </c>
      <c r="E19" s="77"/>
      <c r="F19" s="77"/>
      <c r="G19" s="77"/>
      <c r="H19" s="78"/>
      <c r="I19" s="76" t="str">
        <f t="array" ref="I19">IFERROR(INDEX(入力用シート!$C$7:$N$61,MATCH(3,入力用シート!$I$7:$I$61,0),1),"")</f>
        <v/>
      </c>
      <c r="J19" s="77"/>
      <c r="K19" s="77"/>
      <c r="L19" s="77"/>
      <c r="M19" s="78"/>
      <c r="N19" s="88"/>
      <c r="O19" s="89"/>
      <c r="P19" s="88"/>
      <c r="Q19" s="64"/>
      <c r="R19" s="64"/>
      <c r="S19" s="64"/>
      <c r="T19" s="64"/>
      <c r="U19" s="89"/>
      <c r="V19" s="88"/>
      <c r="W19" s="89"/>
      <c r="X19" s="9"/>
      <c r="Y19" s="9"/>
      <c r="Z19" s="9"/>
    </row>
    <row r="20" spans="1:26" ht="13.5" customHeight="1" x14ac:dyDescent="0.3">
      <c r="A20" s="9"/>
      <c r="B20" s="79"/>
      <c r="C20" s="81"/>
      <c r="D20" s="79"/>
      <c r="E20" s="80"/>
      <c r="F20" s="80"/>
      <c r="G20" s="80"/>
      <c r="H20" s="81"/>
      <c r="I20" s="79"/>
      <c r="J20" s="80"/>
      <c r="K20" s="80"/>
      <c r="L20" s="80"/>
      <c r="M20" s="81"/>
      <c r="N20" s="79"/>
      <c r="O20" s="81"/>
      <c r="P20" s="79"/>
      <c r="Q20" s="80"/>
      <c r="R20" s="80"/>
      <c r="S20" s="80"/>
      <c r="T20" s="80"/>
      <c r="U20" s="81"/>
      <c r="V20" s="79"/>
      <c r="W20" s="81"/>
      <c r="X20" s="9"/>
      <c r="Y20" s="9"/>
      <c r="Z20" s="9"/>
    </row>
    <row r="21" spans="1:26" ht="13.5" customHeight="1" x14ac:dyDescent="0.3">
      <c r="A21" s="9"/>
      <c r="B21" s="91" t="s">
        <v>54</v>
      </c>
      <c r="C21" s="87"/>
      <c r="D21" s="73" t="str">
        <f t="array" ref="D21">IFERROR(INDEX(入力用シート!$C$7:$N$61,MATCH(4,入力用シート!$I$7:$I$61,0),4),"")</f>
        <v/>
      </c>
      <c r="E21" s="74"/>
      <c r="F21" s="74"/>
      <c r="G21" s="74"/>
      <c r="H21" s="75"/>
      <c r="I21" s="73" t="str">
        <f t="array" ref="I21">IFERROR(INDEX(入力用シート!$C$7:$N$61,MATCH(4,入力用シート!$I$7:$I$61,0),2),"")</f>
        <v/>
      </c>
      <c r="J21" s="74"/>
      <c r="K21" s="74"/>
      <c r="L21" s="74"/>
      <c r="M21" s="75"/>
      <c r="N21" s="86" t="str">
        <f t="array" ref="N21">IFERROR(INDEX(入力用シート!$C$7:$N$61,MATCH(4,入力用シート!$I$7:$I$61,0),5),"")</f>
        <v/>
      </c>
      <c r="O21" s="87"/>
      <c r="P21" s="90" t="str">
        <f t="array" ref="P21">IFERROR(INDEX(入力用シート!$C$7:$N$61,MATCH(4,入力用シート!$I$7:$I$61,0),6),"")&amp;""</f>
        <v/>
      </c>
      <c r="Q21" s="83"/>
      <c r="R21" s="83"/>
      <c r="S21" s="83"/>
      <c r="T21" s="83"/>
      <c r="U21" s="87"/>
      <c r="V21" s="90"/>
      <c r="W21" s="87"/>
      <c r="X21" s="9"/>
      <c r="Y21" s="9"/>
      <c r="Z21" s="9"/>
    </row>
    <row r="22" spans="1:26" ht="13.5" customHeight="1" x14ac:dyDescent="0.3">
      <c r="A22" s="9"/>
      <c r="B22" s="88"/>
      <c r="C22" s="89"/>
      <c r="D22" s="76" t="str">
        <f t="array" ref="D22">IFERROR(INDEX(入力用シート!$C$7:$N$61,MATCH(4,入力用シート!$I$7:$I$61,0),3),"")</f>
        <v/>
      </c>
      <c r="E22" s="77"/>
      <c r="F22" s="77"/>
      <c r="G22" s="77"/>
      <c r="H22" s="78"/>
      <c r="I22" s="76" t="str">
        <f t="array" ref="I22">IFERROR(INDEX(入力用シート!$C$7:$N$61,MATCH(4,入力用シート!$I$7:$I$61,0),1),"")</f>
        <v/>
      </c>
      <c r="J22" s="77"/>
      <c r="K22" s="77"/>
      <c r="L22" s="77"/>
      <c r="M22" s="78"/>
      <c r="N22" s="88"/>
      <c r="O22" s="89"/>
      <c r="P22" s="88"/>
      <c r="Q22" s="64"/>
      <c r="R22" s="64"/>
      <c r="S22" s="64"/>
      <c r="T22" s="64"/>
      <c r="U22" s="89"/>
      <c r="V22" s="88"/>
      <c r="W22" s="89"/>
      <c r="X22" s="9"/>
      <c r="Y22" s="9"/>
      <c r="Z22" s="9"/>
    </row>
    <row r="23" spans="1:26" ht="13.5" customHeight="1" x14ac:dyDescent="0.3">
      <c r="A23" s="9"/>
      <c r="B23" s="79"/>
      <c r="C23" s="81"/>
      <c r="D23" s="79"/>
      <c r="E23" s="80"/>
      <c r="F23" s="80"/>
      <c r="G23" s="80"/>
      <c r="H23" s="81"/>
      <c r="I23" s="79"/>
      <c r="J23" s="80"/>
      <c r="K23" s="80"/>
      <c r="L23" s="80"/>
      <c r="M23" s="81"/>
      <c r="N23" s="79"/>
      <c r="O23" s="81"/>
      <c r="P23" s="79"/>
      <c r="Q23" s="80"/>
      <c r="R23" s="80"/>
      <c r="S23" s="80"/>
      <c r="T23" s="80"/>
      <c r="U23" s="81"/>
      <c r="V23" s="79"/>
      <c r="W23" s="81"/>
      <c r="X23" s="9"/>
      <c r="Y23" s="9"/>
      <c r="Z23" s="9"/>
    </row>
    <row r="24" spans="1:26" ht="13.5" customHeight="1" x14ac:dyDescent="0.3">
      <c r="A24" s="9"/>
      <c r="B24" s="91" t="s">
        <v>55</v>
      </c>
      <c r="C24" s="87"/>
      <c r="D24" s="73" t="str">
        <f t="array" ref="D24">IFERROR(INDEX(入力用シート!$C$7:$N$61,MATCH(5,入力用シート!$I$7:$I$61,0),4),"")</f>
        <v/>
      </c>
      <c r="E24" s="74"/>
      <c r="F24" s="74"/>
      <c r="G24" s="74"/>
      <c r="H24" s="75"/>
      <c r="I24" s="73" t="str">
        <f t="array" ref="I24">IFERROR(INDEX(入力用シート!$C$7:$N$61,MATCH(5,入力用シート!$I$7:$I$61,0),2),"")</f>
        <v/>
      </c>
      <c r="J24" s="74"/>
      <c r="K24" s="74"/>
      <c r="L24" s="74"/>
      <c r="M24" s="75"/>
      <c r="N24" s="86" t="str">
        <f t="array" ref="N24">IFERROR(INDEX(入力用シート!$C$7:$N$61,MATCH(5,入力用シート!$I$7:$I$61,0),5),"")</f>
        <v/>
      </c>
      <c r="O24" s="87"/>
      <c r="P24" s="90" t="str">
        <f t="array" ref="P24">IFERROR(INDEX(入力用シート!$C$7:$N$61,MATCH(5,入力用シート!$I$7:$I$61,0),6),"")&amp;""</f>
        <v/>
      </c>
      <c r="Q24" s="83"/>
      <c r="R24" s="83"/>
      <c r="S24" s="83"/>
      <c r="T24" s="83"/>
      <c r="U24" s="87"/>
      <c r="V24" s="90"/>
      <c r="W24" s="87"/>
      <c r="X24" s="9"/>
      <c r="Y24" s="9"/>
      <c r="Z24" s="9"/>
    </row>
    <row r="25" spans="1:26" ht="13.5" customHeight="1" x14ac:dyDescent="0.3">
      <c r="A25" s="9"/>
      <c r="B25" s="88"/>
      <c r="C25" s="89"/>
      <c r="D25" s="76" t="str">
        <f t="array" ref="D25">IFERROR(INDEX(入力用シート!$C$7:$N$61,MATCH(5,入力用シート!$I$7:$I$61,0),3),"")</f>
        <v/>
      </c>
      <c r="E25" s="77"/>
      <c r="F25" s="77"/>
      <c r="G25" s="77"/>
      <c r="H25" s="78"/>
      <c r="I25" s="76" t="str">
        <f t="array" ref="I25">IFERROR(INDEX(入力用シート!$C$7:$N$61,MATCH(5,入力用シート!$I$7:$I$61,0),1),"")</f>
        <v/>
      </c>
      <c r="J25" s="77"/>
      <c r="K25" s="77"/>
      <c r="L25" s="77"/>
      <c r="M25" s="78"/>
      <c r="N25" s="88"/>
      <c r="O25" s="89"/>
      <c r="P25" s="88"/>
      <c r="Q25" s="64"/>
      <c r="R25" s="64"/>
      <c r="S25" s="64"/>
      <c r="T25" s="64"/>
      <c r="U25" s="89"/>
      <c r="V25" s="88"/>
      <c r="W25" s="89"/>
      <c r="X25" s="9"/>
      <c r="Y25" s="9"/>
      <c r="Z25" s="9"/>
    </row>
    <row r="26" spans="1:26" ht="13.5" customHeight="1" x14ac:dyDescent="0.3">
      <c r="A26" s="9"/>
      <c r="B26" s="79"/>
      <c r="C26" s="81"/>
      <c r="D26" s="79"/>
      <c r="E26" s="80"/>
      <c r="F26" s="80"/>
      <c r="G26" s="80"/>
      <c r="H26" s="81"/>
      <c r="I26" s="79"/>
      <c r="J26" s="80"/>
      <c r="K26" s="80"/>
      <c r="L26" s="80"/>
      <c r="M26" s="81"/>
      <c r="N26" s="79"/>
      <c r="O26" s="81"/>
      <c r="P26" s="79"/>
      <c r="Q26" s="80"/>
      <c r="R26" s="80"/>
      <c r="S26" s="80"/>
      <c r="T26" s="80"/>
      <c r="U26" s="81"/>
      <c r="V26" s="79"/>
      <c r="W26" s="81"/>
      <c r="X26" s="9"/>
      <c r="Y26" s="9"/>
      <c r="Z26" s="9"/>
    </row>
    <row r="27" spans="1:26" ht="13.5" customHeight="1" x14ac:dyDescent="0.3">
      <c r="A27" s="9"/>
      <c r="B27" s="91" t="s">
        <v>56</v>
      </c>
      <c r="C27" s="87"/>
      <c r="D27" s="73" t="str">
        <f t="array" ref="D27">IFERROR(INDEX(入力用シート!$C$7:$N$61,MATCH(6,入力用シート!$I$7:$I$61,0),4),"")</f>
        <v/>
      </c>
      <c r="E27" s="74"/>
      <c r="F27" s="74"/>
      <c r="G27" s="74"/>
      <c r="H27" s="75"/>
      <c r="I27" s="73" t="str">
        <f t="array" ref="I27">IFERROR(INDEX(入力用シート!$C$7:$N$61,MATCH(6,入力用シート!$I$7:$I$61,0),2),"")</f>
        <v/>
      </c>
      <c r="J27" s="74"/>
      <c r="K27" s="74"/>
      <c r="L27" s="74"/>
      <c r="M27" s="75"/>
      <c r="N27" s="86" t="str">
        <f t="array" ref="N27">IFERROR(INDEX(入力用シート!$C$7:$N$61,MATCH(6,入力用シート!$I$7:$I$61,0),5),"")</f>
        <v/>
      </c>
      <c r="O27" s="87"/>
      <c r="P27" s="90" t="str">
        <f t="array" ref="P27">IFERROR(INDEX(入力用シート!$C$7:$N$61,MATCH(6,入力用シート!$I$7:$I$61,0),6),"")&amp;""</f>
        <v/>
      </c>
      <c r="Q27" s="83"/>
      <c r="R27" s="83"/>
      <c r="S27" s="83"/>
      <c r="T27" s="83"/>
      <c r="U27" s="87"/>
      <c r="V27" s="90"/>
      <c r="W27" s="87"/>
      <c r="X27" s="9"/>
      <c r="Y27" s="9"/>
      <c r="Z27" s="9"/>
    </row>
    <row r="28" spans="1:26" ht="13.5" customHeight="1" x14ac:dyDescent="0.3">
      <c r="A28" s="9"/>
      <c r="B28" s="88"/>
      <c r="C28" s="89"/>
      <c r="D28" s="76" t="str">
        <f t="array" ref="D28">IFERROR(INDEX(入力用シート!$C$7:$N$61,MATCH(6,入力用シート!$I$7:$I$61,0),3),"")</f>
        <v/>
      </c>
      <c r="E28" s="77"/>
      <c r="F28" s="77"/>
      <c r="G28" s="77"/>
      <c r="H28" s="78"/>
      <c r="I28" s="76" t="str">
        <f t="array" ref="I28">IFERROR(INDEX(入力用シート!$C$7:$N$61,MATCH(6,入力用シート!$I$7:$I$61,0),1),"")</f>
        <v/>
      </c>
      <c r="J28" s="77"/>
      <c r="K28" s="77"/>
      <c r="L28" s="77"/>
      <c r="M28" s="78"/>
      <c r="N28" s="88"/>
      <c r="O28" s="89"/>
      <c r="P28" s="88"/>
      <c r="Q28" s="64"/>
      <c r="R28" s="64"/>
      <c r="S28" s="64"/>
      <c r="T28" s="64"/>
      <c r="U28" s="89"/>
      <c r="V28" s="88"/>
      <c r="W28" s="89"/>
      <c r="X28" s="9"/>
      <c r="Y28" s="9"/>
      <c r="Z28" s="9"/>
    </row>
    <row r="29" spans="1:26" ht="13.5" customHeight="1" x14ac:dyDescent="0.3">
      <c r="A29" s="9"/>
      <c r="B29" s="79"/>
      <c r="C29" s="81"/>
      <c r="D29" s="79"/>
      <c r="E29" s="80"/>
      <c r="F29" s="80"/>
      <c r="G29" s="80"/>
      <c r="H29" s="81"/>
      <c r="I29" s="79"/>
      <c r="J29" s="80"/>
      <c r="K29" s="80"/>
      <c r="L29" s="80"/>
      <c r="M29" s="81"/>
      <c r="N29" s="79"/>
      <c r="O29" s="81"/>
      <c r="P29" s="79"/>
      <c r="Q29" s="80"/>
      <c r="R29" s="80"/>
      <c r="S29" s="80"/>
      <c r="T29" s="80"/>
      <c r="U29" s="81"/>
      <c r="V29" s="79"/>
      <c r="W29" s="81"/>
      <c r="X29" s="9"/>
      <c r="Y29" s="9"/>
      <c r="Z29" s="9"/>
    </row>
    <row r="30" spans="1:26" ht="13.5" customHeight="1" x14ac:dyDescent="0.3">
      <c r="A30" s="9"/>
      <c r="B30" s="91" t="s">
        <v>57</v>
      </c>
      <c r="C30" s="87"/>
      <c r="D30" s="73" t="str">
        <f t="array" ref="D30">IFERROR(INDEX(入力用シート!$C$7:$N$61,MATCH(7,入力用シート!$I$7:$I$61,0),4),"")</f>
        <v/>
      </c>
      <c r="E30" s="74"/>
      <c r="F30" s="74"/>
      <c r="G30" s="74"/>
      <c r="H30" s="75"/>
      <c r="I30" s="73" t="str">
        <f t="array" ref="I30">IFERROR(INDEX(入力用シート!$C$7:$N$61,MATCH(7,入力用シート!$I$7:$I$61,0),2),"")</f>
        <v/>
      </c>
      <c r="J30" s="74"/>
      <c r="K30" s="74"/>
      <c r="L30" s="74"/>
      <c r="M30" s="75"/>
      <c r="N30" s="86" t="str">
        <f t="array" ref="N30">IFERROR(INDEX(入力用シート!$C$7:$N$61,MATCH(7,入力用シート!$I$7:$I$61,0),5),"")</f>
        <v/>
      </c>
      <c r="O30" s="87"/>
      <c r="P30" s="90" t="str">
        <f t="array" ref="P30">IFERROR(INDEX(入力用シート!$C$7:$N$61,MATCH(7,入力用シート!$I$7:$I$61,0),6),"")&amp;""</f>
        <v/>
      </c>
      <c r="Q30" s="83"/>
      <c r="R30" s="83"/>
      <c r="S30" s="83"/>
      <c r="T30" s="83"/>
      <c r="U30" s="87"/>
      <c r="V30" s="90"/>
      <c r="W30" s="87"/>
      <c r="X30" s="9"/>
      <c r="Y30" s="9"/>
      <c r="Z30" s="9"/>
    </row>
    <row r="31" spans="1:26" ht="13.5" customHeight="1" x14ac:dyDescent="0.3">
      <c r="A31" s="9"/>
      <c r="B31" s="88"/>
      <c r="C31" s="89"/>
      <c r="D31" s="76" t="str">
        <f t="array" ref="D31">IFERROR(INDEX(入力用シート!$C$7:$N$61,MATCH(7,入力用シート!$I$7:$I$61,0),3),"")</f>
        <v/>
      </c>
      <c r="E31" s="77"/>
      <c r="F31" s="77"/>
      <c r="G31" s="77"/>
      <c r="H31" s="78"/>
      <c r="I31" s="76" t="str">
        <f t="array" ref="I31">IFERROR(INDEX(入力用シート!$C$7:$N$61,MATCH(7,入力用シート!$I$7:$I$61,0),1),"")</f>
        <v/>
      </c>
      <c r="J31" s="77"/>
      <c r="K31" s="77"/>
      <c r="L31" s="77"/>
      <c r="M31" s="78"/>
      <c r="N31" s="88"/>
      <c r="O31" s="89"/>
      <c r="P31" s="88"/>
      <c r="Q31" s="64"/>
      <c r="R31" s="64"/>
      <c r="S31" s="64"/>
      <c r="T31" s="64"/>
      <c r="U31" s="89"/>
      <c r="V31" s="88"/>
      <c r="W31" s="89"/>
      <c r="X31" s="9"/>
      <c r="Y31" s="9"/>
      <c r="Z31" s="9"/>
    </row>
    <row r="32" spans="1:26" ht="13.5" customHeight="1" x14ac:dyDescent="0.3">
      <c r="A32" s="9"/>
      <c r="B32" s="79"/>
      <c r="C32" s="81"/>
      <c r="D32" s="79"/>
      <c r="E32" s="80"/>
      <c r="F32" s="80"/>
      <c r="G32" s="80"/>
      <c r="H32" s="81"/>
      <c r="I32" s="79"/>
      <c r="J32" s="80"/>
      <c r="K32" s="80"/>
      <c r="L32" s="80"/>
      <c r="M32" s="81"/>
      <c r="N32" s="79"/>
      <c r="O32" s="81"/>
      <c r="P32" s="79"/>
      <c r="Q32" s="80"/>
      <c r="R32" s="80"/>
      <c r="S32" s="80"/>
      <c r="T32" s="80"/>
      <c r="U32" s="81"/>
      <c r="V32" s="79"/>
      <c r="W32" s="81"/>
      <c r="X32" s="9"/>
      <c r="Y32" s="9"/>
      <c r="Z32" s="9"/>
    </row>
    <row r="33" spans="1:26" ht="13.5" customHeight="1" x14ac:dyDescent="0.3">
      <c r="A33" s="9"/>
      <c r="B33" s="91" t="s">
        <v>58</v>
      </c>
      <c r="C33" s="87"/>
      <c r="D33" s="73" t="str">
        <f t="array" ref="D33">IFERROR(INDEX(入力用シート!$C$7:$N$61,MATCH(8,入力用シート!$I$7:$I$61,0),4),"")</f>
        <v/>
      </c>
      <c r="E33" s="74"/>
      <c r="F33" s="74"/>
      <c r="G33" s="74"/>
      <c r="H33" s="75"/>
      <c r="I33" s="73" t="str">
        <f t="array" ref="I33">IFERROR(INDEX(入力用シート!$C$7:$N$61,MATCH(8,入力用シート!$I$7:$I$61,0),2),"")</f>
        <v/>
      </c>
      <c r="J33" s="74"/>
      <c r="K33" s="74"/>
      <c r="L33" s="74"/>
      <c r="M33" s="75"/>
      <c r="N33" s="86" t="str">
        <f t="array" ref="N33">IFERROR(INDEX(入力用シート!$C$7:$N$61,MATCH(8,入力用シート!$I$7:$I$61,0),5),"")</f>
        <v/>
      </c>
      <c r="O33" s="87"/>
      <c r="P33" s="90" t="str">
        <f t="array" ref="P33">IFERROR(INDEX(入力用シート!$C$7:$N$61,MATCH(8,入力用シート!$I$7:$I$61,0),6),"")&amp;""</f>
        <v/>
      </c>
      <c r="Q33" s="83"/>
      <c r="R33" s="83"/>
      <c r="S33" s="83"/>
      <c r="T33" s="83"/>
      <c r="U33" s="87"/>
      <c r="V33" s="90"/>
      <c r="W33" s="87"/>
      <c r="X33" s="9"/>
      <c r="Y33" s="9"/>
      <c r="Z33" s="9"/>
    </row>
    <row r="34" spans="1:26" ht="13.5" customHeight="1" x14ac:dyDescent="0.3">
      <c r="A34" s="9"/>
      <c r="B34" s="88"/>
      <c r="C34" s="89"/>
      <c r="D34" s="76" t="str">
        <f t="array" ref="D34">IFERROR(INDEX(入力用シート!$C$7:$N$61,MATCH(8,入力用シート!$I$7:$I$61,0),3),"")</f>
        <v/>
      </c>
      <c r="E34" s="77"/>
      <c r="F34" s="77"/>
      <c r="G34" s="77"/>
      <c r="H34" s="78"/>
      <c r="I34" s="76" t="str">
        <f t="array" ref="I34">IFERROR(INDEX(入力用シート!$C$7:$N$61,MATCH(8,入力用シート!$I$7:$I$61,0),1),"")</f>
        <v/>
      </c>
      <c r="J34" s="77"/>
      <c r="K34" s="77"/>
      <c r="L34" s="77"/>
      <c r="M34" s="78"/>
      <c r="N34" s="88"/>
      <c r="O34" s="89"/>
      <c r="P34" s="88"/>
      <c r="Q34" s="64"/>
      <c r="R34" s="64"/>
      <c r="S34" s="64"/>
      <c r="T34" s="64"/>
      <c r="U34" s="89"/>
      <c r="V34" s="88"/>
      <c r="W34" s="89"/>
      <c r="X34" s="9"/>
      <c r="Y34" s="9"/>
      <c r="Z34" s="9"/>
    </row>
    <row r="35" spans="1:26" ht="13.5" customHeight="1" x14ac:dyDescent="0.3">
      <c r="A35" s="9"/>
      <c r="B35" s="79"/>
      <c r="C35" s="81"/>
      <c r="D35" s="79"/>
      <c r="E35" s="80"/>
      <c r="F35" s="80"/>
      <c r="G35" s="80"/>
      <c r="H35" s="81"/>
      <c r="I35" s="79"/>
      <c r="J35" s="80"/>
      <c r="K35" s="80"/>
      <c r="L35" s="80"/>
      <c r="M35" s="81"/>
      <c r="N35" s="79"/>
      <c r="O35" s="81"/>
      <c r="P35" s="79"/>
      <c r="Q35" s="80"/>
      <c r="R35" s="80"/>
      <c r="S35" s="80"/>
      <c r="T35" s="80"/>
      <c r="U35" s="81"/>
      <c r="V35" s="79"/>
      <c r="W35" s="81"/>
      <c r="X35" s="9"/>
      <c r="Y35" s="9"/>
      <c r="Z35" s="9"/>
    </row>
    <row r="36" spans="1:26" ht="13.5" customHeight="1" x14ac:dyDescent="0.3">
      <c r="A36" s="9"/>
      <c r="B36" s="91" t="s">
        <v>59</v>
      </c>
      <c r="C36" s="87"/>
      <c r="D36" s="73" t="str">
        <f t="array" ref="D36">IFERROR(INDEX(入力用シート!$C$7:$N$61,MATCH(9,入力用シート!$I$7:$I$61,0),4),"")</f>
        <v/>
      </c>
      <c r="E36" s="74"/>
      <c r="F36" s="74"/>
      <c r="G36" s="74"/>
      <c r="H36" s="75"/>
      <c r="I36" s="73" t="str">
        <f t="array" ref="I36">IFERROR(INDEX(入力用シート!$C$7:$N$61,MATCH(9,入力用シート!$I$7:$I$61,0),2),"")</f>
        <v/>
      </c>
      <c r="J36" s="74"/>
      <c r="K36" s="74"/>
      <c r="L36" s="74"/>
      <c r="M36" s="75"/>
      <c r="N36" s="86" t="str">
        <f t="array" ref="N36">IFERROR(INDEX(入力用シート!$C$7:$N$61,MATCH(9,入力用シート!$I$7:$I$61,0),5),"")</f>
        <v/>
      </c>
      <c r="O36" s="87"/>
      <c r="P36" s="90" t="str">
        <f t="array" ref="P36">IFERROR(INDEX(入力用シート!$C$7:$N$61,MATCH(9,入力用シート!$I$7:$I$61,0),6),"")&amp;""</f>
        <v/>
      </c>
      <c r="Q36" s="83"/>
      <c r="R36" s="83"/>
      <c r="S36" s="83"/>
      <c r="T36" s="83"/>
      <c r="U36" s="87"/>
      <c r="V36" s="90"/>
      <c r="W36" s="87"/>
      <c r="X36" s="9"/>
      <c r="Y36" s="9"/>
      <c r="Z36" s="9"/>
    </row>
    <row r="37" spans="1:26" ht="13.5" customHeight="1" x14ac:dyDescent="0.3">
      <c r="A37" s="9"/>
      <c r="B37" s="88"/>
      <c r="C37" s="89"/>
      <c r="D37" s="76" t="str">
        <f t="array" ref="D37">IFERROR(INDEX(入力用シート!$C$7:$N$61,MATCH(9,入力用シート!$I$7:$I$61,0),3),"")</f>
        <v/>
      </c>
      <c r="E37" s="77"/>
      <c r="F37" s="77"/>
      <c r="G37" s="77"/>
      <c r="H37" s="78"/>
      <c r="I37" s="76" t="str">
        <f t="array" ref="I37">IFERROR(INDEX(入力用シート!$C$7:$N$61,MATCH(9,入力用シート!$I$7:$I$61,0),1),"")</f>
        <v/>
      </c>
      <c r="J37" s="77"/>
      <c r="K37" s="77"/>
      <c r="L37" s="77"/>
      <c r="M37" s="78"/>
      <c r="N37" s="88"/>
      <c r="O37" s="89"/>
      <c r="P37" s="88"/>
      <c r="Q37" s="64"/>
      <c r="R37" s="64"/>
      <c r="S37" s="64"/>
      <c r="T37" s="64"/>
      <c r="U37" s="89"/>
      <c r="V37" s="88"/>
      <c r="W37" s="89"/>
      <c r="X37" s="9"/>
      <c r="Y37" s="9"/>
      <c r="Z37" s="9"/>
    </row>
    <row r="38" spans="1:26" ht="13.5" customHeight="1" x14ac:dyDescent="0.3">
      <c r="A38" s="9"/>
      <c r="B38" s="79"/>
      <c r="C38" s="81"/>
      <c r="D38" s="79"/>
      <c r="E38" s="80"/>
      <c r="F38" s="80"/>
      <c r="G38" s="80"/>
      <c r="H38" s="81"/>
      <c r="I38" s="79"/>
      <c r="J38" s="80"/>
      <c r="K38" s="80"/>
      <c r="L38" s="80"/>
      <c r="M38" s="81"/>
      <c r="N38" s="79"/>
      <c r="O38" s="81"/>
      <c r="P38" s="79"/>
      <c r="Q38" s="80"/>
      <c r="R38" s="80"/>
      <c r="S38" s="80"/>
      <c r="T38" s="80"/>
      <c r="U38" s="81"/>
      <c r="V38" s="79"/>
      <c r="W38" s="81"/>
      <c r="X38" s="9"/>
      <c r="Y38" s="9"/>
      <c r="Z38" s="9"/>
    </row>
    <row r="39" spans="1:26" ht="13.5" customHeight="1" x14ac:dyDescent="0.3">
      <c r="A39" s="9"/>
      <c r="B39" s="91" t="s">
        <v>60</v>
      </c>
      <c r="C39" s="87"/>
      <c r="D39" s="73" t="str">
        <f t="array" ref="D39">IFERROR(INDEX(入力用シート!$C$7:$N$61,MATCH(10,入力用シート!$I$7:$I$61,0),4),"")</f>
        <v/>
      </c>
      <c r="E39" s="74"/>
      <c r="F39" s="74"/>
      <c r="G39" s="74"/>
      <c r="H39" s="75"/>
      <c r="I39" s="73" t="str">
        <f t="array" ref="I39">IFERROR(INDEX(入力用シート!$C$7:$N$61,MATCH(10,入力用シート!$I$7:$I$61,0),2),"")</f>
        <v/>
      </c>
      <c r="J39" s="74"/>
      <c r="K39" s="74"/>
      <c r="L39" s="74"/>
      <c r="M39" s="75"/>
      <c r="N39" s="86" t="str">
        <f t="array" ref="N39">IFERROR(INDEX(入力用シート!$C$7:$N$61,MATCH(10,入力用シート!$I$7:$I$61,0),5),"")</f>
        <v/>
      </c>
      <c r="O39" s="87"/>
      <c r="P39" s="90" t="str">
        <f t="array" ref="P39">IFERROR(INDEX(入力用シート!$C$7:$N$61,MATCH(10,入力用シート!$I$7:$I$61,0),6),"")&amp;""</f>
        <v/>
      </c>
      <c r="Q39" s="83"/>
      <c r="R39" s="83"/>
      <c r="S39" s="83"/>
      <c r="T39" s="83"/>
      <c r="U39" s="87"/>
      <c r="V39" s="90"/>
      <c r="W39" s="87"/>
      <c r="X39" s="9"/>
      <c r="Y39" s="9"/>
      <c r="Z39" s="9"/>
    </row>
    <row r="40" spans="1:26" ht="13.5" customHeight="1" x14ac:dyDescent="0.3">
      <c r="A40" s="9"/>
      <c r="B40" s="88"/>
      <c r="C40" s="89"/>
      <c r="D40" s="76" t="str">
        <f t="array" ref="D40">IFERROR(INDEX(入力用シート!$C$7:$N$61,MATCH(10,入力用シート!$I$7:$I$61,0),3),"")</f>
        <v/>
      </c>
      <c r="E40" s="77"/>
      <c r="F40" s="77"/>
      <c r="G40" s="77"/>
      <c r="H40" s="78"/>
      <c r="I40" s="76" t="str">
        <f t="array" ref="I40">IFERROR(INDEX(入力用シート!$C$7:$N$61,MATCH(10,入力用シート!$I$7:$I$61,0),1),"")</f>
        <v/>
      </c>
      <c r="J40" s="77"/>
      <c r="K40" s="77"/>
      <c r="L40" s="77"/>
      <c r="M40" s="78"/>
      <c r="N40" s="88"/>
      <c r="O40" s="89"/>
      <c r="P40" s="88"/>
      <c r="Q40" s="64"/>
      <c r="R40" s="64"/>
      <c r="S40" s="64"/>
      <c r="T40" s="64"/>
      <c r="U40" s="89"/>
      <c r="V40" s="88"/>
      <c r="W40" s="89"/>
      <c r="X40" s="9"/>
      <c r="Y40" s="9"/>
      <c r="Z40" s="9"/>
    </row>
    <row r="41" spans="1:26" ht="13.5" customHeight="1" x14ac:dyDescent="0.3">
      <c r="A41" s="9"/>
      <c r="B41" s="79"/>
      <c r="C41" s="81"/>
      <c r="D41" s="79"/>
      <c r="E41" s="80"/>
      <c r="F41" s="80"/>
      <c r="G41" s="80"/>
      <c r="H41" s="81"/>
      <c r="I41" s="79"/>
      <c r="J41" s="80"/>
      <c r="K41" s="80"/>
      <c r="L41" s="80"/>
      <c r="M41" s="81"/>
      <c r="N41" s="79"/>
      <c r="O41" s="81"/>
      <c r="P41" s="79"/>
      <c r="Q41" s="80"/>
      <c r="R41" s="80"/>
      <c r="S41" s="80"/>
      <c r="T41" s="80"/>
      <c r="U41" s="81"/>
      <c r="V41" s="79"/>
      <c r="W41" s="81"/>
      <c r="X41" s="9"/>
      <c r="Y41" s="9"/>
      <c r="Z41" s="9"/>
    </row>
    <row r="42" spans="1:26" ht="13.5" customHeight="1" x14ac:dyDescent="0.3">
      <c r="A42" s="9"/>
      <c r="B42" s="91" t="s">
        <v>61</v>
      </c>
      <c r="C42" s="87"/>
      <c r="D42" s="73" t="str">
        <f t="array" ref="D42">IFERROR(INDEX(入力用シート!$C$7:$N$61,MATCH(11,入力用シート!$I$7:$I$61,0),4),"")</f>
        <v/>
      </c>
      <c r="E42" s="74"/>
      <c r="F42" s="74"/>
      <c r="G42" s="74"/>
      <c r="H42" s="75"/>
      <c r="I42" s="73" t="str">
        <f t="array" ref="I42">IFERROR(INDEX(入力用シート!$C$7:$N$61,MATCH(11,入力用シート!$I$7:$I$61,0),2),"")</f>
        <v/>
      </c>
      <c r="J42" s="74"/>
      <c r="K42" s="74"/>
      <c r="L42" s="74"/>
      <c r="M42" s="75"/>
      <c r="N42" s="86" t="str">
        <f t="array" ref="N42">IFERROR(INDEX(入力用シート!$C$7:$N$61,MATCH(11,入力用シート!$I$7:$I$61,0),5),"")</f>
        <v/>
      </c>
      <c r="O42" s="87"/>
      <c r="P42" s="90" t="str">
        <f t="array" ref="P42">IFERROR(INDEX(入力用シート!$C$7:$N$61,MATCH(11,入力用シート!$I$7:$I$61,0),6),"")&amp;""</f>
        <v/>
      </c>
      <c r="Q42" s="83"/>
      <c r="R42" s="83"/>
      <c r="S42" s="83"/>
      <c r="T42" s="83"/>
      <c r="U42" s="87"/>
      <c r="V42" s="90"/>
      <c r="W42" s="87"/>
      <c r="X42" s="9"/>
      <c r="Y42" s="9"/>
      <c r="Z42" s="9"/>
    </row>
    <row r="43" spans="1:26" ht="13.5" customHeight="1" x14ac:dyDescent="0.3">
      <c r="A43" s="9"/>
      <c r="B43" s="88"/>
      <c r="C43" s="89"/>
      <c r="D43" s="76" t="str">
        <f t="array" ref="D43">IFERROR(INDEX(入力用シート!$C$7:$N$61,MATCH(11,入力用シート!$I$7:$I$61,0),3),"")</f>
        <v/>
      </c>
      <c r="E43" s="77"/>
      <c r="F43" s="77"/>
      <c r="G43" s="77"/>
      <c r="H43" s="78"/>
      <c r="I43" s="76" t="str">
        <f t="array" ref="I43">IFERROR(INDEX(入力用シート!$C$7:$N$61,MATCH(11,入力用シート!$I$7:$I$61,0),1),"")</f>
        <v/>
      </c>
      <c r="J43" s="77"/>
      <c r="K43" s="77"/>
      <c r="L43" s="77"/>
      <c r="M43" s="78"/>
      <c r="N43" s="88"/>
      <c r="O43" s="89"/>
      <c r="P43" s="88"/>
      <c r="Q43" s="64"/>
      <c r="R43" s="64"/>
      <c r="S43" s="64"/>
      <c r="T43" s="64"/>
      <c r="U43" s="89"/>
      <c r="V43" s="88"/>
      <c r="W43" s="89"/>
      <c r="X43" s="9"/>
      <c r="Y43" s="9"/>
      <c r="Z43" s="9"/>
    </row>
    <row r="44" spans="1:26" ht="13.5" customHeight="1" x14ac:dyDescent="0.3">
      <c r="A44" s="9"/>
      <c r="B44" s="79"/>
      <c r="C44" s="81"/>
      <c r="D44" s="79"/>
      <c r="E44" s="80"/>
      <c r="F44" s="80"/>
      <c r="G44" s="80"/>
      <c r="H44" s="81"/>
      <c r="I44" s="79"/>
      <c r="J44" s="80"/>
      <c r="K44" s="80"/>
      <c r="L44" s="80"/>
      <c r="M44" s="81"/>
      <c r="N44" s="79"/>
      <c r="O44" s="81"/>
      <c r="P44" s="79"/>
      <c r="Q44" s="80"/>
      <c r="R44" s="80"/>
      <c r="S44" s="80"/>
      <c r="T44" s="80"/>
      <c r="U44" s="81"/>
      <c r="V44" s="79"/>
      <c r="W44" s="81"/>
      <c r="X44" s="9"/>
      <c r="Y44" s="9"/>
      <c r="Z44" s="9"/>
    </row>
    <row r="45" spans="1:26" ht="13.5" customHeight="1" x14ac:dyDescent="0.3">
      <c r="A45" s="9"/>
      <c r="B45" s="91" t="s">
        <v>62</v>
      </c>
      <c r="C45" s="87"/>
      <c r="D45" s="73" t="str">
        <f t="array" ref="D45">IFERROR(INDEX(入力用シート!$C$7:$N$61,MATCH(12,入力用シート!$I$7:$I$61,0),4),"")</f>
        <v/>
      </c>
      <c r="E45" s="74"/>
      <c r="F45" s="74"/>
      <c r="G45" s="74"/>
      <c r="H45" s="75"/>
      <c r="I45" s="73" t="str">
        <f t="array" ref="I45">IFERROR(INDEX(入力用シート!$C$7:$N$61,MATCH(12,入力用シート!$I$7:$I$61,0),2),"")</f>
        <v/>
      </c>
      <c r="J45" s="74"/>
      <c r="K45" s="74"/>
      <c r="L45" s="74"/>
      <c r="M45" s="75"/>
      <c r="N45" s="86" t="str">
        <f t="array" ref="N45">IFERROR(INDEX(入力用シート!$C$7:$N$61,MATCH(12,入力用シート!$I$7:$I$61,0),5),"")</f>
        <v/>
      </c>
      <c r="O45" s="87"/>
      <c r="P45" s="90" t="str">
        <f t="array" ref="P45">IFERROR(INDEX(入力用シート!$C$7:$N$61,MATCH(12,入力用シート!$I$7:$I$61,0),6),"")&amp;""</f>
        <v/>
      </c>
      <c r="Q45" s="83"/>
      <c r="R45" s="83"/>
      <c r="S45" s="83"/>
      <c r="T45" s="83"/>
      <c r="U45" s="87"/>
      <c r="V45" s="90"/>
      <c r="W45" s="87"/>
      <c r="X45" s="9"/>
      <c r="Y45" s="9"/>
      <c r="Z45" s="9"/>
    </row>
    <row r="46" spans="1:26" ht="13.5" customHeight="1" x14ac:dyDescent="0.3">
      <c r="A46" s="9"/>
      <c r="B46" s="88"/>
      <c r="C46" s="89"/>
      <c r="D46" s="76" t="str">
        <f t="array" ref="D46">IFERROR(INDEX(入力用シート!$C$7:$N$61,MATCH(12,入力用シート!$I$7:$I$61,0),3),"")</f>
        <v/>
      </c>
      <c r="E46" s="77"/>
      <c r="F46" s="77"/>
      <c r="G46" s="77"/>
      <c r="H46" s="78"/>
      <c r="I46" s="76" t="str">
        <f t="array" ref="I46">IFERROR(INDEX(入力用シート!$C$7:$N$61,MATCH(12,入力用シート!$I$7:$I$61,0),1),"")</f>
        <v/>
      </c>
      <c r="J46" s="77"/>
      <c r="K46" s="77"/>
      <c r="L46" s="77"/>
      <c r="M46" s="78"/>
      <c r="N46" s="88"/>
      <c r="O46" s="89"/>
      <c r="P46" s="88"/>
      <c r="Q46" s="64"/>
      <c r="R46" s="64"/>
      <c r="S46" s="64"/>
      <c r="T46" s="64"/>
      <c r="U46" s="89"/>
      <c r="V46" s="88"/>
      <c r="W46" s="89"/>
      <c r="X46" s="9"/>
      <c r="Y46" s="9"/>
      <c r="Z46" s="9"/>
    </row>
    <row r="47" spans="1:26" ht="13.5" customHeight="1" x14ac:dyDescent="0.3">
      <c r="A47" s="9"/>
      <c r="B47" s="79"/>
      <c r="C47" s="81"/>
      <c r="D47" s="79"/>
      <c r="E47" s="80"/>
      <c r="F47" s="80"/>
      <c r="G47" s="80"/>
      <c r="H47" s="81"/>
      <c r="I47" s="79"/>
      <c r="J47" s="80"/>
      <c r="K47" s="80"/>
      <c r="L47" s="80"/>
      <c r="M47" s="81"/>
      <c r="N47" s="79"/>
      <c r="O47" s="81"/>
      <c r="P47" s="79"/>
      <c r="Q47" s="80"/>
      <c r="R47" s="80"/>
      <c r="S47" s="80"/>
      <c r="T47" s="80"/>
      <c r="U47" s="81"/>
      <c r="V47" s="79"/>
      <c r="W47" s="81"/>
      <c r="X47" s="9"/>
      <c r="Y47" s="9"/>
      <c r="Z47" s="9"/>
    </row>
    <row r="48" spans="1:26" ht="13.5" customHeight="1" x14ac:dyDescent="0.3">
      <c r="A48" s="9"/>
      <c r="B48" s="91" t="s">
        <v>63</v>
      </c>
      <c r="C48" s="87"/>
      <c r="D48" s="73" t="str">
        <f t="array" ref="D48">IFERROR(INDEX(入力用シート!$C$7:$N$61,MATCH(13,入力用シート!$I$7:$I$61,0),4),"")</f>
        <v/>
      </c>
      <c r="E48" s="74"/>
      <c r="F48" s="74"/>
      <c r="G48" s="74"/>
      <c r="H48" s="75"/>
      <c r="I48" s="73" t="str">
        <f t="array" ref="I48">IFERROR(INDEX(入力用シート!$C$7:$N$61,MATCH(13,入力用シート!$I$7:$I$61,0),2),"")</f>
        <v/>
      </c>
      <c r="J48" s="74"/>
      <c r="K48" s="74"/>
      <c r="L48" s="74"/>
      <c r="M48" s="75"/>
      <c r="N48" s="86" t="str">
        <f t="array" ref="N48">IFERROR(INDEX(入力用シート!$C$7:$N$61,MATCH(13,入力用シート!$I$7:$I$61,0),5),"")</f>
        <v/>
      </c>
      <c r="O48" s="87"/>
      <c r="P48" s="90" t="str">
        <f t="array" ref="P48">IFERROR(INDEX(入力用シート!$C$7:$N$61,MATCH(13,入力用シート!$I$7:$I$61,0),6),"")&amp;""</f>
        <v/>
      </c>
      <c r="Q48" s="83"/>
      <c r="R48" s="83"/>
      <c r="S48" s="83"/>
      <c r="T48" s="83"/>
      <c r="U48" s="87"/>
      <c r="V48" s="90"/>
      <c r="W48" s="87"/>
      <c r="X48" s="9"/>
      <c r="Y48" s="9"/>
      <c r="Z48" s="9"/>
    </row>
    <row r="49" spans="1:26" ht="13.5" customHeight="1" x14ac:dyDescent="0.3">
      <c r="A49" s="9"/>
      <c r="B49" s="88"/>
      <c r="C49" s="89"/>
      <c r="D49" s="76" t="str">
        <f t="array" ref="D49">IFERROR(INDEX(入力用シート!$C$7:$N$61,MATCH(13,入力用シート!$I$7:$I$61,0),3),"")</f>
        <v/>
      </c>
      <c r="E49" s="77"/>
      <c r="F49" s="77"/>
      <c r="G49" s="77"/>
      <c r="H49" s="78"/>
      <c r="I49" s="76" t="str">
        <f t="array" ref="I49">IFERROR(INDEX(入力用シート!$C$7:$N$61,MATCH(13,入力用シート!$I$7:$I$61,0),1),"")</f>
        <v/>
      </c>
      <c r="J49" s="77"/>
      <c r="K49" s="77"/>
      <c r="L49" s="77"/>
      <c r="M49" s="78"/>
      <c r="N49" s="88"/>
      <c r="O49" s="89"/>
      <c r="P49" s="88"/>
      <c r="Q49" s="64"/>
      <c r="R49" s="64"/>
      <c r="S49" s="64"/>
      <c r="T49" s="64"/>
      <c r="U49" s="89"/>
      <c r="V49" s="88"/>
      <c r="W49" s="89"/>
      <c r="X49" s="9"/>
      <c r="Y49" s="9"/>
      <c r="Z49" s="9"/>
    </row>
    <row r="50" spans="1:26" ht="13.5" customHeight="1" x14ac:dyDescent="0.3">
      <c r="A50" s="9"/>
      <c r="B50" s="79"/>
      <c r="C50" s="81"/>
      <c r="D50" s="79"/>
      <c r="E50" s="80"/>
      <c r="F50" s="80"/>
      <c r="G50" s="80"/>
      <c r="H50" s="81"/>
      <c r="I50" s="79"/>
      <c r="J50" s="80"/>
      <c r="K50" s="80"/>
      <c r="L50" s="80"/>
      <c r="M50" s="81"/>
      <c r="N50" s="79"/>
      <c r="O50" s="81"/>
      <c r="P50" s="79"/>
      <c r="Q50" s="80"/>
      <c r="R50" s="80"/>
      <c r="S50" s="80"/>
      <c r="T50" s="80"/>
      <c r="U50" s="81"/>
      <c r="V50" s="79"/>
      <c r="W50" s="81"/>
      <c r="X50" s="9"/>
      <c r="Y50" s="9"/>
      <c r="Z50" s="9"/>
    </row>
    <row r="51" spans="1:26" ht="13.5" customHeight="1" x14ac:dyDescent="0.3">
      <c r="A51" s="9"/>
      <c r="B51" s="91" t="s">
        <v>64</v>
      </c>
      <c r="C51" s="87"/>
      <c r="D51" s="73" t="str">
        <f t="array" ref="D51">IFERROR(INDEX(入力用シート!$C$7:$N$61,MATCH(14,入力用シート!$I$7:$I$61,0),4),"")</f>
        <v/>
      </c>
      <c r="E51" s="74"/>
      <c r="F51" s="74"/>
      <c r="G51" s="74"/>
      <c r="H51" s="75"/>
      <c r="I51" s="73" t="str">
        <f t="array" ref="I51">IFERROR(INDEX(入力用シート!$C$7:$N$61,MATCH(14,入力用シート!$I$7:$I$61,0),2),"")</f>
        <v/>
      </c>
      <c r="J51" s="74"/>
      <c r="K51" s="74"/>
      <c r="L51" s="74"/>
      <c r="M51" s="75"/>
      <c r="N51" s="86" t="str">
        <f t="array" ref="N51">IFERROR(INDEX(入力用シート!$C$7:$N$61,MATCH(14,入力用シート!$I$7:$I$61,0),5),"")</f>
        <v/>
      </c>
      <c r="O51" s="87"/>
      <c r="P51" s="90" t="str">
        <f t="array" ref="P51">IFERROR(INDEX(入力用シート!$C$7:$N$61,MATCH(14,入力用シート!$I$7:$I$61,0),6),"")&amp;""</f>
        <v/>
      </c>
      <c r="Q51" s="83"/>
      <c r="R51" s="83"/>
      <c r="S51" s="83"/>
      <c r="T51" s="83"/>
      <c r="U51" s="87"/>
      <c r="V51" s="90"/>
      <c r="W51" s="87"/>
      <c r="X51" s="9"/>
      <c r="Y51" s="9"/>
      <c r="Z51" s="9"/>
    </row>
    <row r="52" spans="1:26" ht="13.5" customHeight="1" x14ac:dyDescent="0.3">
      <c r="A52" s="9"/>
      <c r="B52" s="88"/>
      <c r="C52" s="89"/>
      <c r="D52" s="76" t="str">
        <f t="array" ref="D52">IFERROR(INDEX(入力用シート!$C$7:$N$61,MATCH(14,入力用シート!$I$7:$I$61,0),3),"")</f>
        <v/>
      </c>
      <c r="E52" s="77"/>
      <c r="F52" s="77"/>
      <c r="G52" s="77"/>
      <c r="H52" s="78"/>
      <c r="I52" s="76" t="str">
        <f t="array" ref="I52">IFERROR(INDEX(入力用シート!$C$7:$N$61,MATCH(14,入力用シート!$I$7:$I$61,0),1),"")</f>
        <v/>
      </c>
      <c r="J52" s="77"/>
      <c r="K52" s="77"/>
      <c r="L52" s="77"/>
      <c r="M52" s="78"/>
      <c r="N52" s="88"/>
      <c r="O52" s="89"/>
      <c r="P52" s="88"/>
      <c r="Q52" s="64"/>
      <c r="R52" s="64"/>
      <c r="S52" s="64"/>
      <c r="T52" s="64"/>
      <c r="U52" s="89"/>
      <c r="V52" s="88"/>
      <c r="W52" s="89"/>
      <c r="X52" s="9"/>
      <c r="Y52" s="9"/>
      <c r="Z52" s="9"/>
    </row>
    <row r="53" spans="1:26" ht="13.5" customHeight="1" x14ac:dyDescent="0.3">
      <c r="A53" s="9"/>
      <c r="B53" s="79"/>
      <c r="C53" s="81"/>
      <c r="D53" s="79"/>
      <c r="E53" s="80"/>
      <c r="F53" s="80"/>
      <c r="G53" s="80"/>
      <c r="H53" s="81"/>
      <c r="I53" s="79"/>
      <c r="J53" s="80"/>
      <c r="K53" s="80"/>
      <c r="L53" s="80"/>
      <c r="M53" s="81"/>
      <c r="N53" s="79"/>
      <c r="O53" s="81"/>
      <c r="P53" s="79"/>
      <c r="Q53" s="80"/>
      <c r="R53" s="80"/>
      <c r="S53" s="80"/>
      <c r="T53" s="80"/>
      <c r="U53" s="81"/>
      <c r="V53" s="79"/>
      <c r="W53" s="81"/>
      <c r="X53" s="9"/>
      <c r="Y53" s="9"/>
      <c r="Z53" s="9"/>
    </row>
    <row r="54" spans="1:26" ht="13.5" customHeight="1" x14ac:dyDescent="0.3">
      <c r="A54" s="9"/>
      <c r="B54" s="91" t="s">
        <v>65</v>
      </c>
      <c r="C54" s="87"/>
      <c r="D54" s="73" t="str">
        <f t="array" ref="D54">IFERROR(INDEX(入力用シート!$C$7:$N$61,MATCH(15,入力用シート!$I$7:$I$61,0),4),"")</f>
        <v/>
      </c>
      <c r="E54" s="74"/>
      <c r="F54" s="74"/>
      <c r="G54" s="74"/>
      <c r="H54" s="75"/>
      <c r="I54" s="73" t="str">
        <f t="array" ref="I54">IFERROR(INDEX(入力用シート!$C$7:$N$61,MATCH(15,入力用シート!$I$7:$I$61,0),2),"")</f>
        <v/>
      </c>
      <c r="J54" s="74"/>
      <c r="K54" s="74"/>
      <c r="L54" s="74"/>
      <c r="M54" s="75"/>
      <c r="N54" s="86" t="str">
        <f t="array" ref="N54">IFERROR(INDEX(入力用シート!$C$7:$N$61,MATCH(15,入力用シート!$I$7:$I$61,0),5),"")</f>
        <v/>
      </c>
      <c r="O54" s="87"/>
      <c r="P54" s="90" t="str">
        <f t="array" ref="P54">IFERROR(INDEX(入力用シート!$C$7:$N$61,MATCH(15,入力用シート!$I$7:$I$61,0),6),"")&amp;""</f>
        <v/>
      </c>
      <c r="Q54" s="83"/>
      <c r="R54" s="83"/>
      <c r="S54" s="83"/>
      <c r="T54" s="83"/>
      <c r="U54" s="87"/>
      <c r="V54" s="90"/>
      <c r="W54" s="87"/>
      <c r="X54" s="9"/>
      <c r="Y54" s="9"/>
      <c r="Z54" s="9"/>
    </row>
    <row r="55" spans="1:26" ht="13.5" customHeight="1" x14ac:dyDescent="0.3">
      <c r="A55" s="9"/>
      <c r="B55" s="88"/>
      <c r="C55" s="89"/>
      <c r="D55" s="76" t="str">
        <f t="array" ref="D55">IFERROR(INDEX(入力用シート!$C$7:$N$61,MATCH(15,入力用シート!$I$7:$I$61,0),3),"")</f>
        <v/>
      </c>
      <c r="E55" s="77"/>
      <c r="F55" s="77"/>
      <c r="G55" s="77"/>
      <c r="H55" s="78"/>
      <c r="I55" s="76" t="str">
        <f t="array" ref="I55">IFERROR(INDEX(入力用シート!$C$7:$N$61,MATCH(15,入力用シート!$I$7:$I$61,0),1),"")</f>
        <v/>
      </c>
      <c r="J55" s="77"/>
      <c r="K55" s="77"/>
      <c r="L55" s="77"/>
      <c r="M55" s="78"/>
      <c r="N55" s="88"/>
      <c r="O55" s="89"/>
      <c r="P55" s="88"/>
      <c r="Q55" s="64"/>
      <c r="R55" s="64"/>
      <c r="S55" s="64"/>
      <c r="T55" s="64"/>
      <c r="U55" s="89"/>
      <c r="V55" s="88"/>
      <c r="W55" s="89"/>
      <c r="X55" s="9"/>
      <c r="Y55" s="9"/>
      <c r="Z55" s="9"/>
    </row>
    <row r="56" spans="1:26" ht="13.5" customHeight="1" x14ac:dyDescent="0.3">
      <c r="A56" s="9"/>
      <c r="B56" s="79"/>
      <c r="C56" s="81"/>
      <c r="D56" s="79"/>
      <c r="E56" s="80"/>
      <c r="F56" s="80"/>
      <c r="G56" s="80"/>
      <c r="H56" s="81"/>
      <c r="I56" s="79"/>
      <c r="J56" s="80"/>
      <c r="K56" s="80"/>
      <c r="L56" s="80"/>
      <c r="M56" s="81"/>
      <c r="N56" s="79"/>
      <c r="O56" s="81"/>
      <c r="P56" s="79"/>
      <c r="Q56" s="80"/>
      <c r="R56" s="80"/>
      <c r="S56" s="80"/>
      <c r="T56" s="80"/>
      <c r="U56" s="81"/>
      <c r="V56" s="79"/>
      <c r="W56" s="81"/>
      <c r="X56" s="9"/>
      <c r="Y56" s="9"/>
      <c r="Z56" s="9"/>
    </row>
    <row r="57" spans="1:26" ht="12" customHeight="1" x14ac:dyDescent="0.3">
      <c r="A57" s="9"/>
      <c r="B57" s="82" t="s">
        <v>66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9"/>
      <c r="Y57" s="9"/>
      <c r="Z57" s="9"/>
    </row>
    <row r="58" spans="1:26" ht="12" customHeight="1" x14ac:dyDescent="0.3">
      <c r="A58" s="9"/>
      <c r="B58" s="84" t="s">
        <v>67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9"/>
      <c r="Y58" s="9"/>
      <c r="Z58" s="9"/>
    </row>
    <row r="59" spans="1:26" ht="24" customHeight="1" x14ac:dyDescent="0.3">
      <c r="A59" s="9"/>
      <c r="B59" s="85" t="s">
        <v>68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9"/>
      <c r="Y59" s="9"/>
      <c r="Z59" s="9"/>
    </row>
    <row r="60" spans="1:26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55">
    <mergeCell ref="B15:C17"/>
    <mergeCell ref="D16:H17"/>
    <mergeCell ref="I16:M17"/>
    <mergeCell ref="D18:H18"/>
    <mergeCell ref="D19:H20"/>
    <mergeCell ref="P5:Q5"/>
    <mergeCell ref="R5:S5"/>
    <mergeCell ref="T5:U5"/>
    <mergeCell ref="I13:M14"/>
    <mergeCell ref="P10:U10"/>
    <mergeCell ref="V10:W11"/>
    <mergeCell ref="P11:U11"/>
    <mergeCell ref="N15:O17"/>
    <mergeCell ref="P15:U17"/>
    <mergeCell ref="V15:W17"/>
    <mergeCell ref="B18:C20"/>
    <mergeCell ref="J7:K7"/>
    <mergeCell ref="J8:K8"/>
    <mergeCell ref="D10:H10"/>
    <mergeCell ref="I10:M10"/>
    <mergeCell ref="N10:O11"/>
    <mergeCell ref="D11:H11"/>
    <mergeCell ref="I11:M11"/>
    <mergeCell ref="B10:C11"/>
    <mergeCell ref="D15:H15"/>
    <mergeCell ref="I15:M15"/>
    <mergeCell ref="D12:H12"/>
    <mergeCell ref="I12:M12"/>
    <mergeCell ref="N12:O14"/>
    <mergeCell ref="P12:U14"/>
    <mergeCell ref="V12:W14"/>
    <mergeCell ref="D13:H14"/>
    <mergeCell ref="B12:C14"/>
    <mergeCell ref="U1:W1"/>
    <mergeCell ref="B2:W2"/>
    <mergeCell ref="B3:W3"/>
    <mergeCell ref="C5:D5"/>
    <mergeCell ref="E5:H5"/>
    <mergeCell ref="L5:M5"/>
    <mergeCell ref="N5:O5"/>
    <mergeCell ref="R7:S7"/>
    <mergeCell ref="R8:S8"/>
    <mergeCell ref="B7:C7"/>
    <mergeCell ref="D7:G7"/>
    <mergeCell ref="L7:O7"/>
    <mergeCell ref="T7:W7"/>
    <mergeCell ref="B8:C8"/>
    <mergeCell ref="D8:G8"/>
    <mergeCell ref="L8:O8"/>
    <mergeCell ref="T8:W8"/>
    <mergeCell ref="V5:W5"/>
    <mergeCell ref="I48:M48"/>
    <mergeCell ref="N48:O50"/>
    <mergeCell ref="P48:U50"/>
    <mergeCell ref="V48:W50"/>
    <mergeCell ref="I49:M50"/>
    <mergeCell ref="V27:W29"/>
    <mergeCell ref="I28:M29"/>
    <mergeCell ref="I30:M30"/>
    <mergeCell ref="N30:O32"/>
    <mergeCell ref="P30:U32"/>
    <mergeCell ref="V30:W32"/>
    <mergeCell ref="I31:M32"/>
    <mergeCell ref="I33:M33"/>
    <mergeCell ref="N33:O35"/>
    <mergeCell ref="P33:U35"/>
    <mergeCell ref="V33:W35"/>
    <mergeCell ref="I34:M35"/>
    <mergeCell ref="I27:M27"/>
    <mergeCell ref="N27:O29"/>
    <mergeCell ref="P27:U29"/>
    <mergeCell ref="N36:O38"/>
    <mergeCell ref="P36:U38"/>
    <mergeCell ref="V36:W38"/>
    <mergeCell ref="I36:M36"/>
    <mergeCell ref="I22:M23"/>
    <mergeCell ref="I24:M24"/>
    <mergeCell ref="N24:O26"/>
    <mergeCell ref="P24:U26"/>
    <mergeCell ref="V24:W26"/>
    <mergeCell ref="I25:M26"/>
    <mergeCell ref="P21:U23"/>
    <mergeCell ref="V21:W23"/>
    <mergeCell ref="I18:M18"/>
    <mergeCell ref="N18:O20"/>
    <mergeCell ref="P18:U20"/>
    <mergeCell ref="V18:W20"/>
    <mergeCell ref="I19:M20"/>
    <mergeCell ref="I21:M21"/>
    <mergeCell ref="N21:O23"/>
    <mergeCell ref="B21:C23"/>
    <mergeCell ref="D21:H21"/>
    <mergeCell ref="D22:H23"/>
    <mergeCell ref="B24:C26"/>
    <mergeCell ref="D24:H24"/>
    <mergeCell ref="B27:C29"/>
    <mergeCell ref="D36:H36"/>
    <mergeCell ref="D37:H38"/>
    <mergeCell ref="B30:C32"/>
    <mergeCell ref="D30:H30"/>
    <mergeCell ref="D31:H32"/>
    <mergeCell ref="B33:C35"/>
    <mergeCell ref="D33:H33"/>
    <mergeCell ref="D34:H35"/>
    <mergeCell ref="B36:C38"/>
    <mergeCell ref="D25:H26"/>
    <mergeCell ref="D27:H27"/>
    <mergeCell ref="D28:H29"/>
    <mergeCell ref="B39:C41"/>
    <mergeCell ref="D39:H39"/>
    <mergeCell ref="D40:H41"/>
    <mergeCell ref="B42:C44"/>
    <mergeCell ref="D42:H42"/>
    <mergeCell ref="D43:H44"/>
    <mergeCell ref="B45:C47"/>
    <mergeCell ref="D54:H54"/>
    <mergeCell ref="D55:H56"/>
    <mergeCell ref="B48:C50"/>
    <mergeCell ref="D48:H48"/>
    <mergeCell ref="D49:H50"/>
    <mergeCell ref="B51:C53"/>
    <mergeCell ref="D51:H51"/>
    <mergeCell ref="D52:H53"/>
    <mergeCell ref="B54:C56"/>
    <mergeCell ref="D45:H45"/>
    <mergeCell ref="D46:H47"/>
    <mergeCell ref="I37:M38"/>
    <mergeCell ref="I39:M39"/>
    <mergeCell ref="P39:U41"/>
    <mergeCell ref="V39:W41"/>
    <mergeCell ref="I40:M41"/>
    <mergeCell ref="I42:M42"/>
    <mergeCell ref="P45:U47"/>
    <mergeCell ref="V45:W47"/>
    <mergeCell ref="N39:O41"/>
    <mergeCell ref="N42:O44"/>
    <mergeCell ref="P42:U44"/>
    <mergeCell ref="V42:W44"/>
    <mergeCell ref="I43:M44"/>
    <mergeCell ref="I45:M45"/>
    <mergeCell ref="N45:O47"/>
    <mergeCell ref="I46:M47"/>
    <mergeCell ref="I54:M54"/>
    <mergeCell ref="I55:M56"/>
    <mergeCell ref="B57:W57"/>
    <mergeCell ref="B58:W58"/>
    <mergeCell ref="B59:W59"/>
    <mergeCell ref="N51:O53"/>
    <mergeCell ref="P51:U53"/>
    <mergeCell ref="V51:W53"/>
    <mergeCell ref="I52:M53"/>
    <mergeCell ref="N54:O56"/>
    <mergeCell ref="P54:U56"/>
    <mergeCell ref="V54:W56"/>
    <mergeCell ref="I51:M51"/>
  </mergeCells>
  <phoneticPr fontId="13"/>
  <printOptions horizontalCentered="1"/>
  <pageMargins left="0.23622047244094491" right="0.23622047244094491" top="0.74803149606299213" bottom="0.74803149606299213" header="0" footer="0"/>
  <pageSetup paperSize="9" scale="96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B2" sqref="B2:W2"/>
    </sheetView>
  </sheetViews>
  <sheetFormatPr defaultColWidth="11.19921875" defaultRowHeight="15" customHeight="1" x14ac:dyDescent="0.3"/>
  <cols>
    <col min="1" max="26" width="2.796875" customWidth="1"/>
  </cols>
  <sheetData>
    <row r="1" spans="1:26" ht="14.2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2" t="s">
        <v>39</v>
      </c>
      <c r="V1" s="64"/>
      <c r="W1" s="64"/>
      <c r="X1" s="9"/>
      <c r="Y1" s="9"/>
      <c r="Z1" s="9"/>
    </row>
    <row r="2" spans="1:26" ht="12" customHeight="1" x14ac:dyDescent="0.3">
      <c r="A2" s="9"/>
      <c r="B2" s="93" t="str">
        <f>男・クラ④!B2</f>
        <v>令和８年度東北中学校体育大会　第６３回東北中学校スキー大会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"/>
      <c r="Y2" s="9"/>
      <c r="Z2" s="9"/>
    </row>
    <row r="3" spans="1:26" ht="12" customHeight="1" x14ac:dyDescent="0.3">
      <c r="A3" s="9"/>
      <c r="B3" s="95" t="s">
        <v>40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9"/>
      <c r="Y3" s="9"/>
      <c r="Z3" s="9"/>
    </row>
    <row r="4" spans="1:26" ht="9" customHeight="1" x14ac:dyDescent="0.3">
      <c r="A4" s="9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9"/>
      <c r="Y4" s="9"/>
      <c r="Z4" s="9"/>
    </row>
    <row r="5" spans="1:26" ht="13.5" customHeight="1" x14ac:dyDescent="0.3">
      <c r="A5" s="9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9"/>
      <c r="K5" s="9"/>
      <c r="L5" s="96" t="s">
        <v>42</v>
      </c>
      <c r="M5" s="67"/>
      <c r="N5" s="96" t="s">
        <v>43</v>
      </c>
      <c r="O5" s="67"/>
      <c r="P5" s="96" t="s">
        <v>44</v>
      </c>
      <c r="Q5" s="67"/>
      <c r="R5" s="97"/>
      <c r="S5" s="67"/>
      <c r="T5" s="96" t="s">
        <v>45</v>
      </c>
      <c r="U5" s="67"/>
      <c r="V5" s="97"/>
      <c r="W5" s="67"/>
      <c r="X5" s="9"/>
      <c r="Y5" s="9"/>
      <c r="Z5" s="9"/>
    </row>
    <row r="6" spans="1:26" ht="9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9"/>
      <c r="B7" s="96" t="s">
        <v>23</v>
      </c>
      <c r="C7" s="67"/>
      <c r="D7" s="97"/>
      <c r="E7" s="66"/>
      <c r="F7" s="66"/>
      <c r="G7" s="67"/>
      <c r="H7" s="9"/>
      <c r="I7" s="9"/>
      <c r="J7" s="96" t="s">
        <v>27</v>
      </c>
      <c r="K7" s="67"/>
      <c r="L7" s="97"/>
      <c r="M7" s="66"/>
      <c r="N7" s="66"/>
      <c r="O7" s="67"/>
      <c r="P7" s="9"/>
      <c r="Q7" s="9"/>
      <c r="R7" s="96" t="s">
        <v>25</v>
      </c>
      <c r="S7" s="67"/>
      <c r="T7" s="97"/>
      <c r="U7" s="66"/>
      <c r="V7" s="66"/>
      <c r="W7" s="67"/>
      <c r="X7" s="9"/>
      <c r="Y7" s="9"/>
      <c r="Z7" s="9"/>
    </row>
    <row r="8" spans="1:26" ht="13.5" customHeight="1" x14ac:dyDescent="0.3">
      <c r="A8" s="9"/>
      <c r="B8" s="96" t="s">
        <v>24</v>
      </c>
      <c r="C8" s="67"/>
      <c r="D8" s="96" t="s">
        <v>43</v>
      </c>
      <c r="E8" s="66"/>
      <c r="F8" s="66"/>
      <c r="G8" s="67"/>
      <c r="H8" s="9"/>
      <c r="I8" s="9"/>
      <c r="J8" s="96" t="s">
        <v>28</v>
      </c>
      <c r="K8" s="67"/>
      <c r="L8" s="97"/>
      <c r="M8" s="66"/>
      <c r="N8" s="66"/>
      <c r="O8" s="67"/>
      <c r="P8" s="9"/>
      <c r="Q8" s="9"/>
      <c r="R8" s="96" t="s">
        <v>26</v>
      </c>
      <c r="S8" s="67"/>
      <c r="T8" s="97"/>
      <c r="U8" s="66"/>
      <c r="V8" s="66"/>
      <c r="W8" s="67"/>
      <c r="X8" s="9"/>
      <c r="Y8" s="9"/>
      <c r="Z8" s="9"/>
    </row>
    <row r="9" spans="1:26" ht="9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9"/>
      <c r="B10" s="86" t="s">
        <v>46</v>
      </c>
      <c r="C10" s="87"/>
      <c r="D10" s="73" t="s">
        <v>19</v>
      </c>
      <c r="E10" s="74"/>
      <c r="F10" s="74"/>
      <c r="G10" s="74"/>
      <c r="H10" s="75"/>
      <c r="I10" s="73" t="s">
        <v>19</v>
      </c>
      <c r="J10" s="74"/>
      <c r="K10" s="74"/>
      <c r="L10" s="74"/>
      <c r="M10" s="75"/>
      <c r="N10" s="86" t="s">
        <v>21</v>
      </c>
      <c r="O10" s="87"/>
      <c r="P10" s="96" t="s">
        <v>47</v>
      </c>
      <c r="Q10" s="66"/>
      <c r="R10" s="66"/>
      <c r="S10" s="66"/>
      <c r="T10" s="66"/>
      <c r="U10" s="67"/>
      <c r="V10" s="86" t="s">
        <v>48</v>
      </c>
      <c r="W10" s="87"/>
      <c r="X10" s="9"/>
      <c r="Y10" s="9"/>
      <c r="Z10" s="9"/>
    </row>
    <row r="11" spans="1:26" ht="13.5" customHeight="1" x14ac:dyDescent="0.3">
      <c r="A11" s="9"/>
      <c r="B11" s="79"/>
      <c r="C11" s="81"/>
      <c r="D11" s="98" t="s">
        <v>20</v>
      </c>
      <c r="E11" s="99"/>
      <c r="F11" s="99"/>
      <c r="G11" s="99"/>
      <c r="H11" s="100"/>
      <c r="I11" s="98" t="s">
        <v>49</v>
      </c>
      <c r="J11" s="99"/>
      <c r="K11" s="99"/>
      <c r="L11" s="99"/>
      <c r="M11" s="100"/>
      <c r="N11" s="79"/>
      <c r="O11" s="81"/>
      <c r="P11" s="96" t="s">
        <v>50</v>
      </c>
      <c r="Q11" s="66"/>
      <c r="R11" s="66"/>
      <c r="S11" s="66"/>
      <c r="T11" s="66"/>
      <c r="U11" s="67"/>
      <c r="V11" s="79"/>
      <c r="W11" s="81"/>
      <c r="X11" s="9"/>
      <c r="Y11" s="9"/>
      <c r="Z11" s="9"/>
    </row>
    <row r="12" spans="1:26" ht="13.5" customHeight="1" x14ac:dyDescent="0.3">
      <c r="A12" s="9"/>
      <c r="B12" s="91" t="s">
        <v>69</v>
      </c>
      <c r="C12" s="87"/>
      <c r="D12" s="73" t="str">
        <f t="array" ref="D12">IFERROR(INDEX(入力用シート!$C$7:$N$61,MATCH(1,入力用シート!$J$7:$J$61,0),4),"")</f>
        <v/>
      </c>
      <c r="E12" s="74"/>
      <c r="F12" s="74"/>
      <c r="G12" s="74"/>
      <c r="H12" s="75"/>
      <c r="I12" s="73" t="str">
        <f t="array" ref="I12">IFERROR(INDEX(入力用シート!$C$7:$N$61,MATCH(1,入力用シート!$J$7:$J$61,0),2),"")</f>
        <v/>
      </c>
      <c r="J12" s="74"/>
      <c r="K12" s="74"/>
      <c r="L12" s="74"/>
      <c r="M12" s="75"/>
      <c r="N12" s="86" t="str">
        <f t="array" ref="N12">IFERROR(INDEX(入力用シート!$C$7:$N$61,MATCH(1,入力用シート!$J$7:$J$61,0),5),"")</f>
        <v/>
      </c>
      <c r="O12" s="87"/>
      <c r="P12" s="86" t="str">
        <f t="array" ref="P12">IFERROR(INDEX(入力用シート!$C$7:$N$61,MATCH(1,入力用シート!$J$7:$J$61,0),6),"")&amp;""</f>
        <v/>
      </c>
      <c r="Q12" s="83"/>
      <c r="R12" s="83"/>
      <c r="S12" s="83"/>
      <c r="T12" s="83"/>
      <c r="U12" s="87"/>
      <c r="V12" s="90"/>
      <c r="W12" s="87"/>
      <c r="X12" s="9"/>
      <c r="Y12" s="9"/>
      <c r="Z12" s="9"/>
    </row>
    <row r="13" spans="1:26" ht="13.5" customHeight="1" x14ac:dyDescent="0.3">
      <c r="A13" s="9"/>
      <c r="B13" s="88"/>
      <c r="C13" s="89"/>
      <c r="D13" s="76" t="str">
        <f t="array" ref="D13">IFERROR(INDEX(入力用シート!$C$7:$N$61,MATCH(1,入力用シート!$J$7:$J$61,0),3),"")</f>
        <v/>
      </c>
      <c r="E13" s="77"/>
      <c r="F13" s="77"/>
      <c r="G13" s="77"/>
      <c r="H13" s="78"/>
      <c r="I13" s="76" t="str">
        <f t="array" ref="I13">IFERROR(INDEX(入力用シート!$C$7:$N$61,MATCH(1,入力用シート!$J$7:$J$61,0),1),"")</f>
        <v/>
      </c>
      <c r="J13" s="77"/>
      <c r="K13" s="77"/>
      <c r="L13" s="77"/>
      <c r="M13" s="78"/>
      <c r="N13" s="88"/>
      <c r="O13" s="89"/>
      <c r="P13" s="88"/>
      <c r="Q13" s="64"/>
      <c r="R13" s="64"/>
      <c r="S13" s="64"/>
      <c r="T13" s="64"/>
      <c r="U13" s="89"/>
      <c r="V13" s="88"/>
      <c r="W13" s="89"/>
      <c r="X13" s="9"/>
      <c r="Y13" s="9"/>
      <c r="Z13" s="9"/>
    </row>
    <row r="14" spans="1:26" ht="13.5" customHeight="1" x14ac:dyDescent="0.3">
      <c r="A14" s="9"/>
      <c r="B14" s="79"/>
      <c r="C14" s="81"/>
      <c r="D14" s="79"/>
      <c r="E14" s="80"/>
      <c r="F14" s="80"/>
      <c r="G14" s="80"/>
      <c r="H14" s="81"/>
      <c r="I14" s="79"/>
      <c r="J14" s="80"/>
      <c r="K14" s="80"/>
      <c r="L14" s="80"/>
      <c r="M14" s="81"/>
      <c r="N14" s="79"/>
      <c r="O14" s="81"/>
      <c r="P14" s="79"/>
      <c r="Q14" s="80"/>
      <c r="R14" s="80"/>
      <c r="S14" s="80"/>
      <c r="T14" s="80"/>
      <c r="U14" s="81"/>
      <c r="V14" s="79"/>
      <c r="W14" s="81"/>
      <c r="X14" s="9"/>
      <c r="Y14" s="9"/>
      <c r="Z14" s="9"/>
    </row>
    <row r="15" spans="1:26" ht="13.5" customHeight="1" x14ac:dyDescent="0.3">
      <c r="A15" s="9"/>
      <c r="B15" s="91" t="s">
        <v>52</v>
      </c>
      <c r="C15" s="87"/>
      <c r="D15" s="73" t="str">
        <f t="array" ref="D15">IFERROR(INDEX(入力用シート!$C$7:$N$61,MATCH(2,入力用シート!$J$7:$J$61,0),4),"")</f>
        <v/>
      </c>
      <c r="E15" s="74"/>
      <c r="F15" s="74"/>
      <c r="G15" s="74"/>
      <c r="H15" s="75"/>
      <c r="I15" s="73" t="str">
        <f t="array" ref="I15">IFERROR(INDEX(入力用シート!$C$7:$N$61,MATCH(2,入力用シート!$J$7:$J$61,0),2),"")</f>
        <v/>
      </c>
      <c r="J15" s="74"/>
      <c r="K15" s="74"/>
      <c r="L15" s="74"/>
      <c r="M15" s="75"/>
      <c r="N15" s="86" t="str">
        <f t="array" ref="N15">IFERROR(INDEX(入力用シート!$C$7:$N$61,MATCH(2,入力用シート!$J$7:$J$61,0),5),"")</f>
        <v/>
      </c>
      <c r="O15" s="87"/>
      <c r="P15" s="86" t="str">
        <f t="array" ref="P15">IFERROR(INDEX(入力用シート!$C$7:$N$61,MATCH(2,入力用シート!$J$7:$J$61,0),6),"")&amp;""</f>
        <v/>
      </c>
      <c r="Q15" s="83"/>
      <c r="R15" s="83"/>
      <c r="S15" s="83"/>
      <c r="T15" s="83"/>
      <c r="U15" s="87"/>
      <c r="V15" s="90"/>
      <c r="W15" s="87"/>
      <c r="X15" s="9"/>
      <c r="Y15" s="9"/>
      <c r="Z15" s="9"/>
    </row>
    <row r="16" spans="1:26" ht="13.5" customHeight="1" x14ac:dyDescent="0.3">
      <c r="A16" s="9"/>
      <c r="B16" s="88"/>
      <c r="C16" s="89"/>
      <c r="D16" s="76" t="str">
        <f t="array" ref="D16">IFERROR(INDEX(入力用シート!$C$7:$N$61,MATCH(2,入力用シート!$J$7:$J$61,0),3),"")</f>
        <v/>
      </c>
      <c r="E16" s="77"/>
      <c r="F16" s="77"/>
      <c r="G16" s="77"/>
      <c r="H16" s="78"/>
      <c r="I16" s="76" t="str">
        <f t="array" ref="I16">IFERROR(INDEX(入力用シート!$C$7:$N$61,MATCH(2,入力用シート!$J$7:$J$61,0),1),"")</f>
        <v/>
      </c>
      <c r="J16" s="77"/>
      <c r="K16" s="77"/>
      <c r="L16" s="77"/>
      <c r="M16" s="78"/>
      <c r="N16" s="88"/>
      <c r="O16" s="89"/>
      <c r="P16" s="88"/>
      <c r="Q16" s="64"/>
      <c r="R16" s="64"/>
      <c r="S16" s="64"/>
      <c r="T16" s="64"/>
      <c r="U16" s="89"/>
      <c r="V16" s="88"/>
      <c r="W16" s="89"/>
      <c r="X16" s="9"/>
      <c r="Y16" s="9"/>
      <c r="Z16" s="9"/>
    </row>
    <row r="17" spans="1:26" ht="13.5" customHeight="1" x14ac:dyDescent="0.3">
      <c r="A17" s="9"/>
      <c r="B17" s="79"/>
      <c r="C17" s="81"/>
      <c r="D17" s="79"/>
      <c r="E17" s="80"/>
      <c r="F17" s="80"/>
      <c r="G17" s="80"/>
      <c r="H17" s="81"/>
      <c r="I17" s="79"/>
      <c r="J17" s="80"/>
      <c r="K17" s="80"/>
      <c r="L17" s="80"/>
      <c r="M17" s="81"/>
      <c r="N17" s="79"/>
      <c r="O17" s="81"/>
      <c r="P17" s="79"/>
      <c r="Q17" s="80"/>
      <c r="R17" s="80"/>
      <c r="S17" s="80"/>
      <c r="T17" s="80"/>
      <c r="U17" s="81"/>
      <c r="V17" s="79"/>
      <c r="W17" s="81"/>
      <c r="X17" s="9"/>
      <c r="Y17" s="9"/>
      <c r="Z17" s="9"/>
    </row>
    <row r="18" spans="1:26" ht="13.5" customHeight="1" x14ac:dyDescent="0.3">
      <c r="A18" s="9"/>
      <c r="B18" s="91" t="s">
        <v>53</v>
      </c>
      <c r="C18" s="87"/>
      <c r="D18" s="73" t="str">
        <f t="array" ref="D18">IFERROR(INDEX(入力用シート!$C$7:$N$61,MATCH(3,入力用シート!$J$7:$J$61,0),4),"")</f>
        <v/>
      </c>
      <c r="E18" s="74"/>
      <c r="F18" s="74"/>
      <c r="G18" s="74"/>
      <c r="H18" s="75"/>
      <c r="I18" s="73" t="str">
        <f t="array" ref="I18">IFERROR(INDEX(入力用シート!$C$7:$N$61,MATCH(3,入力用シート!$J$7:$J$61,0),2),"")</f>
        <v/>
      </c>
      <c r="J18" s="74"/>
      <c r="K18" s="74"/>
      <c r="L18" s="74"/>
      <c r="M18" s="75"/>
      <c r="N18" s="86" t="str">
        <f t="array" ref="N18">IFERROR(INDEX(入力用シート!$C$7:$N$61,MATCH(3,入力用シート!$J$7:$J$61,0),5),"")</f>
        <v/>
      </c>
      <c r="O18" s="87"/>
      <c r="P18" s="86" t="str">
        <f t="array" ref="P18">IFERROR(INDEX(入力用シート!$C$7:$N$61,MATCH(3,入力用シート!$J$7:$J$61,0),6),"")&amp;""</f>
        <v/>
      </c>
      <c r="Q18" s="83"/>
      <c r="R18" s="83"/>
      <c r="S18" s="83"/>
      <c r="T18" s="83"/>
      <c r="U18" s="87"/>
      <c r="V18" s="90"/>
      <c r="W18" s="87"/>
      <c r="X18" s="9"/>
      <c r="Y18" s="9"/>
      <c r="Z18" s="9"/>
    </row>
    <row r="19" spans="1:26" ht="13.5" customHeight="1" x14ac:dyDescent="0.3">
      <c r="A19" s="9"/>
      <c r="B19" s="88"/>
      <c r="C19" s="89"/>
      <c r="D19" s="76" t="str">
        <f t="array" ref="D19">IFERROR(INDEX(入力用シート!$C$7:$N$61,MATCH(3,入力用シート!$J$7:$J$61,0),3),"")</f>
        <v/>
      </c>
      <c r="E19" s="77"/>
      <c r="F19" s="77"/>
      <c r="G19" s="77"/>
      <c r="H19" s="78"/>
      <c r="I19" s="76" t="str">
        <f t="array" ref="I19">IFERROR(INDEX(入力用シート!$C$7:$N$61,MATCH(3,入力用シート!$J$7:$J$61,0),1),"")</f>
        <v/>
      </c>
      <c r="J19" s="77"/>
      <c r="K19" s="77"/>
      <c r="L19" s="77"/>
      <c r="M19" s="78"/>
      <c r="N19" s="88"/>
      <c r="O19" s="89"/>
      <c r="P19" s="88"/>
      <c r="Q19" s="64"/>
      <c r="R19" s="64"/>
      <c r="S19" s="64"/>
      <c r="T19" s="64"/>
      <c r="U19" s="89"/>
      <c r="V19" s="88"/>
      <c r="W19" s="89"/>
      <c r="X19" s="9"/>
      <c r="Y19" s="9"/>
      <c r="Z19" s="9"/>
    </row>
    <row r="20" spans="1:26" ht="13.5" customHeight="1" x14ac:dyDescent="0.3">
      <c r="A20" s="9"/>
      <c r="B20" s="79"/>
      <c r="C20" s="81"/>
      <c r="D20" s="79"/>
      <c r="E20" s="80"/>
      <c r="F20" s="80"/>
      <c r="G20" s="80"/>
      <c r="H20" s="81"/>
      <c r="I20" s="79"/>
      <c r="J20" s="80"/>
      <c r="K20" s="80"/>
      <c r="L20" s="80"/>
      <c r="M20" s="81"/>
      <c r="N20" s="79"/>
      <c r="O20" s="81"/>
      <c r="P20" s="79"/>
      <c r="Q20" s="80"/>
      <c r="R20" s="80"/>
      <c r="S20" s="80"/>
      <c r="T20" s="80"/>
      <c r="U20" s="81"/>
      <c r="V20" s="79"/>
      <c r="W20" s="81"/>
      <c r="X20" s="9"/>
      <c r="Y20" s="9"/>
      <c r="Z20" s="9"/>
    </row>
    <row r="21" spans="1:26" ht="13.5" customHeight="1" x14ac:dyDescent="0.3">
      <c r="A21" s="9"/>
      <c r="B21" s="91" t="s">
        <v>54</v>
      </c>
      <c r="C21" s="87"/>
      <c r="D21" s="73" t="str">
        <f t="array" ref="D21">IFERROR(INDEX(入力用シート!$C$7:$N$61,MATCH(4,入力用シート!$J$7:$J$61,0),4),"")</f>
        <v/>
      </c>
      <c r="E21" s="74"/>
      <c r="F21" s="74"/>
      <c r="G21" s="74"/>
      <c r="H21" s="75"/>
      <c r="I21" s="73" t="str">
        <f t="array" ref="I21">IFERROR(INDEX(入力用シート!$C$7:$N$61,MATCH(4,入力用シート!$J$7:$J$61,0),2),"")</f>
        <v/>
      </c>
      <c r="J21" s="74"/>
      <c r="K21" s="74"/>
      <c r="L21" s="74"/>
      <c r="M21" s="75"/>
      <c r="N21" s="86" t="str">
        <f t="array" ref="N21">IFERROR(INDEX(入力用シート!$C$7:$N$61,MATCH(4,入力用シート!$J$7:$J$61,0),5),"")</f>
        <v/>
      </c>
      <c r="O21" s="87"/>
      <c r="P21" s="86" t="str">
        <f t="array" ref="P21">IFERROR(INDEX(入力用シート!$C$7:$N$61,MATCH(4,入力用シート!$J$7:$J$61,0),6),"")&amp;""</f>
        <v/>
      </c>
      <c r="Q21" s="83"/>
      <c r="R21" s="83"/>
      <c r="S21" s="83"/>
      <c r="T21" s="83"/>
      <c r="U21" s="87"/>
      <c r="V21" s="90"/>
      <c r="W21" s="87"/>
      <c r="X21" s="9"/>
      <c r="Y21" s="9"/>
      <c r="Z21" s="9"/>
    </row>
    <row r="22" spans="1:26" ht="13.5" customHeight="1" x14ac:dyDescent="0.3">
      <c r="A22" s="9"/>
      <c r="B22" s="88"/>
      <c r="C22" s="89"/>
      <c r="D22" s="76" t="str">
        <f t="array" ref="D22">IFERROR(INDEX(入力用シート!$C$7:$N$61,MATCH(4,入力用シート!$J$7:$J$61,0),3),"")</f>
        <v/>
      </c>
      <c r="E22" s="77"/>
      <c r="F22" s="77"/>
      <c r="G22" s="77"/>
      <c r="H22" s="78"/>
      <c r="I22" s="76" t="str">
        <f t="array" ref="I22">IFERROR(INDEX(入力用シート!$C$7:$N$61,MATCH(4,入力用シート!$J$7:$J$61,0),1),"")</f>
        <v/>
      </c>
      <c r="J22" s="77"/>
      <c r="K22" s="77"/>
      <c r="L22" s="77"/>
      <c r="M22" s="78"/>
      <c r="N22" s="88"/>
      <c r="O22" s="89"/>
      <c r="P22" s="88"/>
      <c r="Q22" s="64"/>
      <c r="R22" s="64"/>
      <c r="S22" s="64"/>
      <c r="T22" s="64"/>
      <c r="U22" s="89"/>
      <c r="V22" s="88"/>
      <c r="W22" s="89"/>
      <c r="X22" s="9"/>
      <c r="Y22" s="9"/>
      <c r="Z22" s="9"/>
    </row>
    <row r="23" spans="1:26" ht="13.5" customHeight="1" x14ac:dyDescent="0.3">
      <c r="A23" s="9"/>
      <c r="B23" s="79"/>
      <c r="C23" s="81"/>
      <c r="D23" s="79"/>
      <c r="E23" s="80"/>
      <c r="F23" s="80"/>
      <c r="G23" s="80"/>
      <c r="H23" s="81"/>
      <c r="I23" s="79"/>
      <c r="J23" s="80"/>
      <c r="K23" s="80"/>
      <c r="L23" s="80"/>
      <c r="M23" s="81"/>
      <c r="N23" s="79"/>
      <c r="O23" s="81"/>
      <c r="P23" s="79"/>
      <c r="Q23" s="80"/>
      <c r="R23" s="80"/>
      <c r="S23" s="80"/>
      <c r="T23" s="80"/>
      <c r="U23" s="81"/>
      <c r="V23" s="79"/>
      <c r="W23" s="81"/>
      <c r="X23" s="9"/>
      <c r="Y23" s="9"/>
      <c r="Z23" s="9"/>
    </row>
    <row r="24" spans="1:26" ht="13.5" customHeight="1" x14ac:dyDescent="0.3">
      <c r="A24" s="9"/>
      <c r="B24" s="91" t="s">
        <v>55</v>
      </c>
      <c r="C24" s="87"/>
      <c r="D24" s="73" t="str">
        <f t="array" ref="D24">IFERROR(INDEX(入力用シート!$C$7:$N$61,MATCH(5,入力用シート!$J$7:$J$61,0),4),"")</f>
        <v/>
      </c>
      <c r="E24" s="74"/>
      <c r="F24" s="74"/>
      <c r="G24" s="74"/>
      <c r="H24" s="75"/>
      <c r="I24" s="73" t="str">
        <f t="array" ref="I24">IFERROR(INDEX(入力用シート!$C$7:$N$61,MATCH(5,入力用シート!$J$7:$J$61,0),2),"")</f>
        <v/>
      </c>
      <c r="J24" s="74"/>
      <c r="K24" s="74"/>
      <c r="L24" s="74"/>
      <c r="M24" s="75"/>
      <c r="N24" s="86" t="str">
        <f t="array" ref="N24">IFERROR(INDEX(入力用シート!$C$7:$N$61,MATCH(5,入力用シート!$J$7:$J$61,0),5),"")</f>
        <v/>
      </c>
      <c r="O24" s="87"/>
      <c r="P24" s="86" t="str">
        <f t="array" ref="P24">IFERROR(INDEX(入力用シート!$C$7:$N$61,MATCH(5,入力用シート!$J$7:$J$61,0),6),"")&amp;""</f>
        <v/>
      </c>
      <c r="Q24" s="83"/>
      <c r="R24" s="83"/>
      <c r="S24" s="83"/>
      <c r="T24" s="83"/>
      <c r="U24" s="87"/>
      <c r="V24" s="90"/>
      <c r="W24" s="87"/>
      <c r="X24" s="9"/>
      <c r="Y24" s="9"/>
      <c r="Z24" s="9"/>
    </row>
    <row r="25" spans="1:26" ht="13.5" customHeight="1" x14ac:dyDescent="0.3">
      <c r="A25" s="9"/>
      <c r="B25" s="88"/>
      <c r="C25" s="89"/>
      <c r="D25" s="76" t="str">
        <f t="array" ref="D25">IFERROR(INDEX(入力用シート!$C$7:$N$61,MATCH(5,入力用シート!$J$7:$J$61,0),3),"")</f>
        <v/>
      </c>
      <c r="E25" s="77"/>
      <c r="F25" s="77"/>
      <c r="G25" s="77"/>
      <c r="H25" s="78"/>
      <c r="I25" s="76" t="str">
        <f t="array" ref="I25">IFERROR(INDEX(入力用シート!$C$7:$N$61,MATCH(5,入力用シート!$J$7:$J$61,0),1),"")</f>
        <v/>
      </c>
      <c r="J25" s="77"/>
      <c r="K25" s="77"/>
      <c r="L25" s="77"/>
      <c r="M25" s="78"/>
      <c r="N25" s="88"/>
      <c r="O25" s="89"/>
      <c r="P25" s="88"/>
      <c r="Q25" s="64"/>
      <c r="R25" s="64"/>
      <c r="S25" s="64"/>
      <c r="T25" s="64"/>
      <c r="U25" s="89"/>
      <c r="V25" s="88"/>
      <c r="W25" s="89"/>
      <c r="X25" s="9"/>
      <c r="Y25" s="9"/>
      <c r="Z25" s="9"/>
    </row>
    <row r="26" spans="1:26" ht="13.5" customHeight="1" x14ac:dyDescent="0.3">
      <c r="A26" s="9"/>
      <c r="B26" s="79"/>
      <c r="C26" s="81"/>
      <c r="D26" s="79"/>
      <c r="E26" s="80"/>
      <c r="F26" s="80"/>
      <c r="G26" s="80"/>
      <c r="H26" s="81"/>
      <c r="I26" s="79"/>
      <c r="J26" s="80"/>
      <c r="K26" s="80"/>
      <c r="L26" s="80"/>
      <c r="M26" s="81"/>
      <c r="N26" s="79"/>
      <c r="O26" s="81"/>
      <c r="P26" s="79"/>
      <c r="Q26" s="80"/>
      <c r="R26" s="80"/>
      <c r="S26" s="80"/>
      <c r="T26" s="80"/>
      <c r="U26" s="81"/>
      <c r="V26" s="79"/>
      <c r="W26" s="81"/>
      <c r="X26" s="9"/>
      <c r="Y26" s="9"/>
      <c r="Z26" s="9"/>
    </row>
    <row r="27" spans="1:26" ht="13.5" customHeight="1" x14ac:dyDescent="0.3">
      <c r="A27" s="9"/>
      <c r="B27" s="91" t="s">
        <v>56</v>
      </c>
      <c r="C27" s="87"/>
      <c r="D27" s="73" t="str">
        <f t="array" ref="D27">IFERROR(INDEX(入力用シート!$C$7:$N$61,MATCH(6,入力用シート!$J$7:$J$61,0),4),"")</f>
        <v/>
      </c>
      <c r="E27" s="74"/>
      <c r="F27" s="74"/>
      <c r="G27" s="74"/>
      <c r="H27" s="75"/>
      <c r="I27" s="73" t="str">
        <f t="array" ref="I27">IFERROR(INDEX(入力用シート!$C$7:$N$61,MATCH(6,入力用シート!$J$7:$J$61,0),2),"")</f>
        <v/>
      </c>
      <c r="J27" s="74"/>
      <c r="K27" s="74"/>
      <c r="L27" s="74"/>
      <c r="M27" s="75"/>
      <c r="N27" s="86" t="str">
        <f t="array" ref="N27">IFERROR(INDEX(入力用シート!$C$7:$N$61,MATCH(6,入力用シート!$J$7:$J$61,0),5),"")</f>
        <v/>
      </c>
      <c r="O27" s="87"/>
      <c r="P27" s="86" t="str">
        <f t="array" ref="P27">IFERROR(INDEX(入力用シート!$C$7:$N$61,MATCH(6,入力用シート!$J$7:$J$61,0),6),"")&amp;""</f>
        <v/>
      </c>
      <c r="Q27" s="83"/>
      <c r="R27" s="83"/>
      <c r="S27" s="83"/>
      <c r="T27" s="83"/>
      <c r="U27" s="87"/>
      <c r="V27" s="90"/>
      <c r="W27" s="87"/>
      <c r="X27" s="9"/>
      <c r="Y27" s="9"/>
      <c r="Z27" s="9"/>
    </row>
    <row r="28" spans="1:26" ht="13.5" customHeight="1" x14ac:dyDescent="0.3">
      <c r="A28" s="9"/>
      <c r="B28" s="88"/>
      <c r="C28" s="89"/>
      <c r="D28" s="76" t="str">
        <f t="array" ref="D28">IFERROR(INDEX(入力用シート!$C$7:$N$61,MATCH(6,入力用シート!$J$7:$J$61,0),3),"")</f>
        <v/>
      </c>
      <c r="E28" s="77"/>
      <c r="F28" s="77"/>
      <c r="G28" s="77"/>
      <c r="H28" s="78"/>
      <c r="I28" s="76" t="str">
        <f t="array" ref="I28">IFERROR(INDEX(入力用シート!$C$7:$N$61,MATCH(6,入力用シート!$J$7:$J$61,0),1),"")</f>
        <v/>
      </c>
      <c r="J28" s="77"/>
      <c r="K28" s="77"/>
      <c r="L28" s="77"/>
      <c r="M28" s="78"/>
      <c r="N28" s="88"/>
      <c r="O28" s="89"/>
      <c r="P28" s="88"/>
      <c r="Q28" s="64"/>
      <c r="R28" s="64"/>
      <c r="S28" s="64"/>
      <c r="T28" s="64"/>
      <c r="U28" s="89"/>
      <c r="V28" s="88"/>
      <c r="W28" s="89"/>
      <c r="X28" s="9"/>
      <c r="Y28" s="9"/>
      <c r="Z28" s="9"/>
    </row>
    <row r="29" spans="1:26" ht="13.5" customHeight="1" x14ac:dyDescent="0.3">
      <c r="A29" s="9"/>
      <c r="B29" s="79"/>
      <c r="C29" s="81"/>
      <c r="D29" s="79"/>
      <c r="E29" s="80"/>
      <c r="F29" s="80"/>
      <c r="G29" s="80"/>
      <c r="H29" s="81"/>
      <c r="I29" s="79"/>
      <c r="J29" s="80"/>
      <c r="K29" s="80"/>
      <c r="L29" s="80"/>
      <c r="M29" s="81"/>
      <c r="N29" s="79"/>
      <c r="O29" s="81"/>
      <c r="P29" s="79"/>
      <c r="Q29" s="80"/>
      <c r="R29" s="80"/>
      <c r="S29" s="80"/>
      <c r="T29" s="80"/>
      <c r="U29" s="81"/>
      <c r="V29" s="79"/>
      <c r="W29" s="81"/>
      <c r="X29" s="9"/>
      <c r="Y29" s="9"/>
      <c r="Z29" s="9"/>
    </row>
    <row r="30" spans="1:26" ht="13.5" customHeight="1" x14ac:dyDescent="0.3">
      <c r="A30" s="9"/>
      <c r="B30" s="91" t="s">
        <v>57</v>
      </c>
      <c r="C30" s="87"/>
      <c r="D30" s="73" t="str">
        <f t="array" ref="D30">IFERROR(INDEX(入力用シート!$C$7:$N$61,MATCH(7,入力用シート!$J$7:$J$61,0),4),"")</f>
        <v/>
      </c>
      <c r="E30" s="74"/>
      <c r="F30" s="74"/>
      <c r="G30" s="74"/>
      <c r="H30" s="75"/>
      <c r="I30" s="73" t="str">
        <f t="array" ref="I30">IFERROR(INDEX(入力用シート!$C$7:$N$61,MATCH(7,入力用シート!$J$7:$J$61,0),2),"")</f>
        <v/>
      </c>
      <c r="J30" s="74"/>
      <c r="K30" s="74"/>
      <c r="L30" s="74"/>
      <c r="M30" s="75"/>
      <c r="N30" s="86" t="str">
        <f t="array" ref="N30">IFERROR(INDEX(入力用シート!$C$7:$N$61,MATCH(7,入力用シート!$J$7:$J$61,0),5),"")</f>
        <v/>
      </c>
      <c r="O30" s="87"/>
      <c r="P30" s="86" t="str">
        <f t="array" ref="P30">IFERROR(INDEX(入力用シート!$C$7:$N$61,MATCH(7,入力用シート!$J$7:$J$61,0),6),"")&amp;""</f>
        <v/>
      </c>
      <c r="Q30" s="83"/>
      <c r="R30" s="83"/>
      <c r="S30" s="83"/>
      <c r="T30" s="83"/>
      <c r="U30" s="87"/>
      <c r="V30" s="90"/>
      <c r="W30" s="87"/>
      <c r="X30" s="9"/>
      <c r="Y30" s="9"/>
      <c r="Z30" s="9"/>
    </row>
    <row r="31" spans="1:26" ht="13.5" customHeight="1" x14ac:dyDescent="0.3">
      <c r="A31" s="9"/>
      <c r="B31" s="88"/>
      <c r="C31" s="89"/>
      <c r="D31" s="76" t="str">
        <f t="array" ref="D31">IFERROR(INDEX(入力用シート!$C$7:$N$61,MATCH(7,入力用シート!$J$7:$J$61,0),3),"")</f>
        <v/>
      </c>
      <c r="E31" s="77"/>
      <c r="F31" s="77"/>
      <c r="G31" s="77"/>
      <c r="H31" s="78"/>
      <c r="I31" s="76" t="str">
        <f t="array" ref="I31">IFERROR(INDEX(入力用シート!$C$7:$N$61,MATCH(7,入力用シート!$J$7:$J$61,0),1),"")</f>
        <v/>
      </c>
      <c r="J31" s="77"/>
      <c r="K31" s="77"/>
      <c r="L31" s="77"/>
      <c r="M31" s="78"/>
      <c r="N31" s="88"/>
      <c r="O31" s="89"/>
      <c r="P31" s="88"/>
      <c r="Q31" s="64"/>
      <c r="R31" s="64"/>
      <c r="S31" s="64"/>
      <c r="T31" s="64"/>
      <c r="U31" s="89"/>
      <c r="V31" s="88"/>
      <c r="W31" s="89"/>
      <c r="X31" s="9"/>
      <c r="Y31" s="9"/>
      <c r="Z31" s="9"/>
    </row>
    <row r="32" spans="1:26" ht="13.5" customHeight="1" x14ac:dyDescent="0.3">
      <c r="A32" s="9"/>
      <c r="B32" s="79"/>
      <c r="C32" s="81"/>
      <c r="D32" s="79"/>
      <c r="E32" s="80"/>
      <c r="F32" s="80"/>
      <c r="G32" s="80"/>
      <c r="H32" s="81"/>
      <c r="I32" s="79"/>
      <c r="J32" s="80"/>
      <c r="K32" s="80"/>
      <c r="L32" s="80"/>
      <c r="M32" s="81"/>
      <c r="N32" s="79"/>
      <c r="O32" s="81"/>
      <c r="P32" s="79"/>
      <c r="Q32" s="80"/>
      <c r="R32" s="80"/>
      <c r="S32" s="80"/>
      <c r="T32" s="80"/>
      <c r="U32" s="81"/>
      <c r="V32" s="79"/>
      <c r="W32" s="81"/>
      <c r="X32" s="9"/>
      <c r="Y32" s="9"/>
      <c r="Z32" s="9"/>
    </row>
    <row r="33" spans="1:26" ht="13.5" customHeight="1" x14ac:dyDescent="0.3">
      <c r="A33" s="9"/>
      <c r="B33" s="91" t="s">
        <v>58</v>
      </c>
      <c r="C33" s="87"/>
      <c r="D33" s="73" t="str">
        <f t="array" ref="D33">IFERROR(INDEX(入力用シート!$C$7:$N$61,MATCH(8,入力用シート!$J$7:$J$61,0),4),"")</f>
        <v/>
      </c>
      <c r="E33" s="74"/>
      <c r="F33" s="74"/>
      <c r="G33" s="74"/>
      <c r="H33" s="75"/>
      <c r="I33" s="73" t="str">
        <f t="array" ref="I33">IFERROR(INDEX(入力用シート!$C$7:$N$61,MATCH(8,入力用シート!$J$7:$J$61,0),2),"")</f>
        <v/>
      </c>
      <c r="J33" s="74"/>
      <c r="K33" s="74"/>
      <c r="L33" s="74"/>
      <c r="M33" s="75"/>
      <c r="N33" s="86" t="str">
        <f t="array" ref="N33">IFERROR(INDEX(入力用シート!$C$7:$N$61,MATCH(8,入力用シート!$J$7:$J$61,0),5),"")</f>
        <v/>
      </c>
      <c r="O33" s="87"/>
      <c r="P33" s="86" t="str">
        <f t="array" ref="P33">IFERROR(INDEX(入力用シート!$C$7:$N$61,MATCH(8,入力用シート!$J$7:$J$61,0),6),"")&amp;""</f>
        <v/>
      </c>
      <c r="Q33" s="83"/>
      <c r="R33" s="83"/>
      <c r="S33" s="83"/>
      <c r="T33" s="83"/>
      <c r="U33" s="87"/>
      <c r="V33" s="90"/>
      <c r="W33" s="87"/>
      <c r="X33" s="9"/>
      <c r="Y33" s="9"/>
      <c r="Z33" s="9"/>
    </row>
    <row r="34" spans="1:26" ht="13.5" customHeight="1" x14ac:dyDescent="0.3">
      <c r="A34" s="9"/>
      <c r="B34" s="88"/>
      <c r="C34" s="89"/>
      <c r="D34" s="76" t="str">
        <f t="array" ref="D34">IFERROR(INDEX(入力用シート!$C$7:$N$61,MATCH(8,入力用シート!$J$7:$J$61,0),3),"")</f>
        <v/>
      </c>
      <c r="E34" s="77"/>
      <c r="F34" s="77"/>
      <c r="G34" s="77"/>
      <c r="H34" s="78"/>
      <c r="I34" s="76" t="str">
        <f t="array" ref="I34">IFERROR(INDEX(入力用シート!$C$7:$N$61,MATCH(8,入力用シート!$J$7:$J$61,0),1),"")</f>
        <v/>
      </c>
      <c r="J34" s="77"/>
      <c r="K34" s="77"/>
      <c r="L34" s="77"/>
      <c r="M34" s="78"/>
      <c r="N34" s="88"/>
      <c r="O34" s="89"/>
      <c r="P34" s="88"/>
      <c r="Q34" s="64"/>
      <c r="R34" s="64"/>
      <c r="S34" s="64"/>
      <c r="T34" s="64"/>
      <c r="U34" s="89"/>
      <c r="V34" s="88"/>
      <c r="W34" s="89"/>
      <c r="X34" s="9"/>
      <c r="Y34" s="9"/>
      <c r="Z34" s="9"/>
    </row>
    <row r="35" spans="1:26" ht="13.5" customHeight="1" x14ac:dyDescent="0.3">
      <c r="A35" s="9"/>
      <c r="B35" s="79"/>
      <c r="C35" s="81"/>
      <c r="D35" s="79"/>
      <c r="E35" s="80"/>
      <c r="F35" s="80"/>
      <c r="G35" s="80"/>
      <c r="H35" s="81"/>
      <c r="I35" s="79"/>
      <c r="J35" s="80"/>
      <c r="K35" s="80"/>
      <c r="L35" s="80"/>
      <c r="M35" s="81"/>
      <c r="N35" s="79"/>
      <c r="O35" s="81"/>
      <c r="P35" s="79"/>
      <c r="Q35" s="80"/>
      <c r="R35" s="80"/>
      <c r="S35" s="80"/>
      <c r="T35" s="80"/>
      <c r="U35" s="81"/>
      <c r="V35" s="79"/>
      <c r="W35" s="81"/>
      <c r="X35" s="9"/>
      <c r="Y35" s="9"/>
      <c r="Z35" s="9"/>
    </row>
    <row r="36" spans="1:26" ht="13.5" customHeight="1" x14ac:dyDescent="0.3">
      <c r="A36" s="9"/>
      <c r="B36" s="91" t="s">
        <v>59</v>
      </c>
      <c r="C36" s="87"/>
      <c r="D36" s="73" t="str">
        <f t="array" ref="D36">IFERROR(INDEX(入力用シート!$C$7:$N$61,MATCH(9,入力用シート!$J$7:$J$61,0),4),"")</f>
        <v/>
      </c>
      <c r="E36" s="74"/>
      <c r="F36" s="74"/>
      <c r="G36" s="74"/>
      <c r="H36" s="75"/>
      <c r="I36" s="73" t="str">
        <f t="array" ref="I36">IFERROR(INDEX(入力用シート!$C$7:$N$61,MATCH(9,入力用シート!$J$7:$J$61,0),2),"")</f>
        <v/>
      </c>
      <c r="J36" s="74"/>
      <c r="K36" s="74"/>
      <c r="L36" s="74"/>
      <c r="M36" s="75"/>
      <c r="N36" s="86" t="str">
        <f t="array" ref="N36">IFERROR(INDEX(入力用シート!$C$7:$N$61,MATCH(9,入力用シート!$J$7:$J$61,0),5),"")</f>
        <v/>
      </c>
      <c r="O36" s="87"/>
      <c r="P36" s="86" t="str">
        <f t="array" ref="P36">IFERROR(INDEX(入力用シート!$C$7:$N$61,MATCH(9,入力用シート!$J$7:$J$61,0),6),"")&amp;""</f>
        <v/>
      </c>
      <c r="Q36" s="83"/>
      <c r="R36" s="83"/>
      <c r="S36" s="83"/>
      <c r="T36" s="83"/>
      <c r="U36" s="87"/>
      <c r="V36" s="90"/>
      <c r="W36" s="87"/>
      <c r="X36" s="9"/>
      <c r="Y36" s="9"/>
      <c r="Z36" s="9"/>
    </row>
    <row r="37" spans="1:26" ht="13.5" customHeight="1" x14ac:dyDescent="0.3">
      <c r="A37" s="9"/>
      <c r="B37" s="88"/>
      <c r="C37" s="89"/>
      <c r="D37" s="76" t="str">
        <f t="array" ref="D37">IFERROR(INDEX(入力用シート!$C$7:$N$61,MATCH(9,入力用シート!$J$7:$J$61,0),3),"")</f>
        <v/>
      </c>
      <c r="E37" s="77"/>
      <c r="F37" s="77"/>
      <c r="G37" s="77"/>
      <c r="H37" s="78"/>
      <c r="I37" s="76" t="str">
        <f t="array" ref="I37">IFERROR(INDEX(入力用シート!$C$7:$N$61,MATCH(9,入力用シート!$J$7:$J$61,0),1),"")</f>
        <v/>
      </c>
      <c r="J37" s="77"/>
      <c r="K37" s="77"/>
      <c r="L37" s="77"/>
      <c r="M37" s="78"/>
      <c r="N37" s="88"/>
      <c r="O37" s="89"/>
      <c r="P37" s="88"/>
      <c r="Q37" s="64"/>
      <c r="R37" s="64"/>
      <c r="S37" s="64"/>
      <c r="T37" s="64"/>
      <c r="U37" s="89"/>
      <c r="V37" s="88"/>
      <c r="W37" s="89"/>
      <c r="X37" s="9"/>
      <c r="Y37" s="9"/>
      <c r="Z37" s="9"/>
    </row>
    <row r="38" spans="1:26" ht="13.5" customHeight="1" x14ac:dyDescent="0.3">
      <c r="A38" s="9"/>
      <c r="B38" s="79"/>
      <c r="C38" s="81"/>
      <c r="D38" s="79"/>
      <c r="E38" s="80"/>
      <c r="F38" s="80"/>
      <c r="G38" s="80"/>
      <c r="H38" s="81"/>
      <c r="I38" s="79"/>
      <c r="J38" s="80"/>
      <c r="K38" s="80"/>
      <c r="L38" s="80"/>
      <c r="M38" s="81"/>
      <c r="N38" s="79"/>
      <c r="O38" s="81"/>
      <c r="P38" s="79"/>
      <c r="Q38" s="80"/>
      <c r="R38" s="80"/>
      <c r="S38" s="80"/>
      <c r="T38" s="80"/>
      <c r="U38" s="81"/>
      <c r="V38" s="79"/>
      <c r="W38" s="81"/>
      <c r="X38" s="9"/>
      <c r="Y38" s="9"/>
      <c r="Z38" s="9"/>
    </row>
    <row r="39" spans="1:26" ht="13.5" customHeight="1" x14ac:dyDescent="0.3">
      <c r="A39" s="9"/>
      <c r="B39" s="91" t="s">
        <v>60</v>
      </c>
      <c r="C39" s="87"/>
      <c r="D39" s="73" t="str">
        <f t="array" ref="D39">IFERROR(INDEX(入力用シート!$C$7:$N$61,MATCH(10,入力用シート!$J$7:$J$61,0),4),"")</f>
        <v/>
      </c>
      <c r="E39" s="74"/>
      <c r="F39" s="74"/>
      <c r="G39" s="74"/>
      <c r="H39" s="75"/>
      <c r="I39" s="73" t="str">
        <f t="array" ref="I39">IFERROR(INDEX(入力用シート!$C$7:$N$61,MATCH(10,入力用シート!$J$7:$J$61,0),2),"")</f>
        <v/>
      </c>
      <c r="J39" s="74"/>
      <c r="K39" s="74"/>
      <c r="L39" s="74"/>
      <c r="M39" s="75"/>
      <c r="N39" s="86" t="str">
        <f t="array" ref="N39">IFERROR(INDEX(入力用シート!$C$7:$N$61,MATCH(10,入力用シート!$J$7:$J$61,0),5),"")</f>
        <v/>
      </c>
      <c r="O39" s="87"/>
      <c r="P39" s="86" t="str">
        <f t="array" ref="P39">IFERROR(INDEX(入力用シート!$C$7:$N$61,MATCH(10,入力用シート!$J$7:$J$61,0),6),"")&amp;""</f>
        <v/>
      </c>
      <c r="Q39" s="83"/>
      <c r="R39" s="83"/>
      <c r="S39" s="83"/>
      <c r="T39" s="83"/>
      <c r="U39" s="87"/>
      <c r="V39" s="90"/>
      <c r="W39" s="87"/>
      <c r="X39" s="9"/>
      <c r="Y39" s="9"/>
      <c r="Z39" s="9"/>
    </row>
    <row r="40" spans="1:26" ht="13.5" customHeight="1" x14ac:dyDescent="0.3">
      <c r="A40" s="9"/>
      <c r="B40" s="88"/>
      <c r="C40" s="89"/>
      <c r="D40" s="76" t="str">
        <f t="array" ref="D40">IFERROR(INDEX(入力用シート!$C$7:$N$61,MATCH(10,入力用シート!$J$7:$J$61,0),3),"")</f>
        <v/>
      </c>
      <c r="E40" s="77"/>
      <c r="F40" s="77"/>
      <c r="G40" s="77"/>
      <c r="H40" s="78"/>
      <c r="I40" s="76" t="str">
        <f t="array" ref="I40">IFERROR(INDEX(入力用シート!$C$7:$N$61,MATCH(10,入力用シート!$J$7:$J$61,0),1),"")</f>
        <v/>
      </c>
      <c r="J40" s="77"/>
      <c r="K40" s="77"/>
      <c r="L40" s="77"/>
      <c r="M40" s="78"/>
      <c r="N40" s="88"/>
      <c r="O40" s="89"/>
      <c r="P40" s="88"/>
      <c r="Q40" s="64"/>
      <c r="R40" s="64"/>
      <c r="S40" s="64"/>
      <c r="T40" s="64"/>
      <c r="U40" s="89"/>
      <c r="V40" s="88"/>
      <c r="W40" s="89"/>
      <c r="X40" s="9"/>
      <c r="Y40" s="9"/>
      <c r="Z40" s="9"/>
    </row>
    <row r="41" spans="1:26" ht="13.5" customHeight="1" x14ac:dyDescent="0.3">
      <c r="A41" s="9"/>
      <c r="B41" s="79"/>
      <c r="C41" s="81"/>
      <c r="D41" s="79"/>
      <c r="E41" s="80"/>
      <c r="F41" s="80"/>
      <c r="G41" s="80"/>
      <c r="H41" s="81"/>
      <c r="I41" s="79"/>
      <c r="J41" s="80"/>
      <c r="K41" s="80"/>
      <c r="L41" s="80"/>
      <c r="M41" s="81"/>
      <c r="N41" s="79"/>
      <c r="O41" s="81"/>
      <c r="P41" s="79"/>
      <c r="Q41" s="80"/>
      <c r="R41" s="80"/>
      <c r="S41" s="80"/>
      <c r="T41" s="80"/>
      <c r="U41" s="81"/>
      <c r="V41" s="79"/>
      <c r="W41" s="81"/>
      <c r="X41" s="9"/>
      <c r="Y41" s="9"/>
      <c r="Z41" s="9"/>
    </row>
    <row r="42" spans="1:26" ht="13.5" customHeight="1" x14ac:dyDescent="0.3">
      <c r="A42" s="9"/>
      <c r="B42" s="91" t="s">
        <v>61</v>
      </c>
      <c r="C42" s="87"/>
      <c r="D42" s="73" t="str">
        <f t="array" ref="D42">IFERROR(INDEX(入力用シート!$C$7:$N$61,MATCH(11,入力用シート!$J$7:$J$61,0),4),"")</f>
        <v/>
      </c>
      <c r="E42" s="74"/>
      <c r="F42" s="74"/>
      <c r="G42" s="74"/>
      <c r="H42" s="75"/>
      <c r="I42" s="73" t="str">
        <f t="array" ref="I42">IFERROR(INDEX(入力用シート!$C$7:$N$61,MATCH(11,入力用シート!$J$7:$J$61,0),2),"")</f>
        <v/>
      </c>
      <c r="J42" s="74"/>
      <c r="K42" s="74"/>
      <c r="L42" s="74"/>
      <c r="M42" s="75"/>
      <c r="N42" s="86" t="str">
        <f t="array" ref="N42">IFERROR(INDEX(入力用シート!$C$7:$N$61,MATCH(11,入力用シート!$J$7:$J$61,0),5),"")</f>
        <v/>
      </c>
      <c r="O42" s="87"/>
      <c r="P42" s="86" t="str">
        <f t="array" ref="P42">IFERROR(INDEX(入力用シート!$C$7:$N$61,MATCH(11,入力用シート!$J$7:$J$61,0),6),"")&amp;""</f>
        <v/>
      </c>
      <c r="Q42" s="83"/>
      <c r="R42" s="83"/>
      <c r="S42" s="83"/>
      <c r="T42" s="83"/>
      <c r="U42" s="87"/>
      <c r="V42" s="90"/>
      <c r="W42" s="87"/>
      <c r="X42" s="9"/>
      <c r="Y42" s="9"/>
      <c r="Z42" s="9"/>
    </row>
    <row r="43" spans="1:26" ht="13.5" customHeight="1" x14ac:dyDescent="0.3">
      <c r="A43" s="9"/>
      <c r="B43" s="88"/>
      <c r="C43" s="89"/>
      <c r="D43" s="76" t="str">
        <f t="array" ref="D43">IFERROR(INDEX(入力用シート!$C$7:$N$61,MATCH(11,入力用シート!$J$7:$J$61,0),3),"")</f>
        <v/>
      </c>
      <c r="E43" s="77"/>
      <c r="F43" s="77"/>
      <c r="G43" s="77"/>
      <c r="H43" s="78"/>
      <c r="I43" s="76" t="str">
        <f t="array" ref="I43">IFERROR(INDEX(入力用シート!$C$7:$N$61,MATCH(11,入力用シート!$J$7:$J$61,0),1),"")</f>
        <v/>
      </c>
      <c r="J43" s="77"/>
      <c r="K43" s="77"/>
      <c r="L43" s="77"/>
      <c r="M43" s="78"/>
      <c r="N43" s="88"/>
      <c r="O43" s="89"/>
      <c r="P43" s="88"/>
      <c r="Q43" s="64"/>
      <c r="R43" s="64"/>
      <c r="S43" s="64"/>
      <c r="T43" s="64"/>
      <c r="U43" s="89"/>
      <c r="V43" s="88"/>
      <c r="W43" s="89"/>
      <c r="X43" s="9"/>
      <c r="Y43" s="9"/>
      <c r="Z43" s="9"/>
    </row>
    <row r="44" spans="1:26" ht="13.5" customHeight="1" x14ac:dyDescent="0.3">
      <c r="A44" s="9"/>
      <c r="B44" s="79"/>
      <c r="C44" s="81"/>
      <c r="D44" s="79"/>
      <c r="E44" s="80"/>
      <c r="F44" s="80"/>
      <c r="G44" s="80"/>
      <c r="H44" s="81"/>
      <c r="I44" s="79"/>
      <c r="J44" s="80"/>
      <c r="K44" s="80"/>
      <c r="L44" s="80"/>
      <c r="M44" s="81"/>
      <c r="N44" s="79"/>
      <c r="O44" s="81"/>
      <c r="P44" s="79"/>
      <c r="Q44" s="80"/>
      <c r="R44" s="80"/>
      <c r="S44" s="80"/>
      <c r="T44" s="80"/>
      <c r="U44" s="81"/>
      <c r="V44" s="79"/>
      <c r="W44" s="81"/>
      <c r="X44" s="9"/>
      <c r="Y44" s="9"/>
      <c r="Z44" s="9"/>
    </row>
    <row r="45" spans="1:26" ht="13.5" customHeight="1" x14ac:dyDescent="0.3">
      <c r="A45" s="9"/>
      <c r="B45" s="91" t="s">
        <v>62</v>
      </c>
      <c r="C45" s="87"/>
      <c r="D45" s="73" t="str">
        <f t="array" ref="D45">IFERROR(INDEX(入力用シート!$C$7:$N$61,MATCH(12,入力用シート!$J$7:$J$61,0),4),"")</f>
        <v/>
      </c>
      <c r="E45" s="74"/>
      <c r="F45" s="74"/>
      <c r="G45" s="74"/>
      <c r="H45" s="75"/>
      <c r="I45" s="73" t="str">
        <f t="array" ref="I45">IFERROR(INDEX(入力用シート!$C$7:$N$61,MATCH(12,入力用シート!$J$7:$J$61,0),2),"")</f>
        <v/>
      </c>
      <c r="J45" s="74"/>
      <c r="K45" s="74"/>
      <c r="L45" s="74"/>
      <c r="M45" s="75"/>
      <c r="N45" s="86" t="str">
        <f t="array" ref="N45">IFERROR(INDEX(入力用シート!$C$7:$N$61,MATCH(12,入力用シート!$J$7:$J$61,0),5),"")</f>
        <v/>
      </c>
      <c r="O45" s="87"/>
      <c r="P45" s="86" t="str">
        <f t="array" ref="P45">IFERROR(INDEX(入力用シート!$C$7:$N$61,MATCH(12,入力用シート!$J$7:$J$61,0),6),"")&amp;""</f>
        <v/>
      </c>
      <c r="Q45" s="83"/>
      <c r="R45" s="83"/>
      <c r="S45" s="83"/>
      <c r="T45" s="83"/>
      <c r="U45" s="87"/>
      <c r="V45" s="90"/>
      <c r="W45" s="87"/>
      <c r="X45" s="9"/>
      <c r="Y45" s="9"/>
      <c r="Z45" s="9"/>
    </row>
    <row r="46" spans="1:26" ht="13.5" customHeight="1" x14ac:dyDescent="0.3">
      <c r="A46" s="9"/>
      <c r="B46" s="88"/>
      <c r="C46" s="89"/>
      <c r="D46" s="76" t="str">
        <f t="array" ref="D46">IFERROR(INDEX(入力用シート!$C$7:$N$61,MATCH(12,入力用シート!$J$7:$J$61,0),3),"")</f>
        <v/>
      </c>
      <c r="E46" s="77"/>
      <c r="F46" s="77"/>
      <c r="G46" s="77"/>
      <c r="H46" s="78"/>
      <c r="I46" s="76" t="str">
        <f t="array" ref="I46">IFERROR(INDEX(入力用シート!$C$7:$N$61,MATCH(12,入力用シート!$J$7:$J$61,0),1),"")</f>
        <v/>
      </c>
      <c r="J46" s="77"/>
      <c r="K46" s="77"/>
      <c r="L46" s="77"/>
      <c r="M46" s="78"/>
      <c r="N46" s="88"/>
      <c r="O46" s="89"/>
      <c r="P46" s="88"/>
      <c r="Q46" s="64"/>
      <c r="R46" s="64"/>
      <c r="S46" s="64"/>
      <c r="T46" s="64"/>
      <c r="U46" s="89"/>
      <c r="V46" s="88"/>
      <c r="W46" s="89"/>
      <c r="X46" s="9"/>
      <c r="Y46" s="9"/>
      <c r="Z46" s="9"/>
    </row>
    <row r="47" spans="1:26" ht="13.5" customHeight="1" x14ac:dyDescent="0.3">
      <c r="A47" s="9"/>
      <c r="B47" s="79"/>
      <c r="C47" s="81"/>
      <c r="D47" s="79"/>
      <c r="E47" s="80"/>
      <c r="F47" s="80"/>
      <c r="G47" s="80"/>
      <c r="H47" s="81"/>
      <c r="I47" s="79"/>
      <c r="J47" s="80"/>
      <c r="K47" s="80"/>
      <c r="L47" s="80"/>
      <c r="M47" s="81"/>
      <c r="N47" s="79"/>
      <c r="O47" s="81"/>
      <c r="P47" s="79"/>
      <c r="Q47" s="80"/>
      <c r="R47" s="80"/>
      <c r="S47" s="80"/>
      <c r="T47" s="80"/>
      <c r="U47" s="81"/>
      <c r="V47" s="79"/>
      <c r="W47" s="81"/>
      <c r="X47" s="9"/>
      <c r="Y47" s="9"/>
      <c r="Z47" s="9"/>
    </row>
    <row r="48" spans="1:26" ht="13.5" customHeight="1" x14ac:dyDescent="0.3">
      <c r="A48" s="9"/>
      <c r="B48" s="91" t="s">
        <v>63</v>
      </c>
      <c r="C48" s="87"/>
      <c r="D48" s="73" t="str">
        <f t="array" ref="D48">IFERROR(INDEX(入力用シート!$C$7:$N$61,MATCH(13,入力用シート!$J$7:$J$61,0),4),"")</f>
        <v/>
      </c>
      <c r="E48" s="74"/>
      <c r="F48" s="74"/>
      <c r="G48" s="74"/>
      <c r="H48" s="75"/>
      <c r="I48" s="73" t="str">
        <f t="array" ref="I48">IFERROR(INDEX(入力用シート!$C$7:$N$61,MATCH(13,入力用シート!$J$7:$J$61,0),2),"")</f>
        <v/>
      </c>
      <c r="J48" s="74"/>
      <c r="K48" s="74"/>
      <c r="L48" s="74"/>
      <c r="M48" s="75"/>
      <c r="N48" s="86" t="str">
        <f t="array" ref="N48">IFERROR(INDEX(入力用シート!$C$7:$N$61,MATCH(13,入力用シート!$J$7:$J$61,0),5),"")</f>
        <v/>
      </c>
      <c r="O48" s="87"/>
      <c r="P48" s="86" t="str">
        <f t="array" ref="P48">IFERROR(INDEX(入力用シート!$C$7:$N$61,MATCH(13,入力用シート!$J$7:$J$61,0),6),"")&amp;""</f>
        <v/>
      </c>
      <c r="Q48" s="83"/>
      <c r="R48" s="83"/>
      <c r="S48" s="83"/>
      <c r="T48" s="83"/>
      <c r="U48" s="87"/>
      <c r="V48" s="90"/>
      <c r="W48" s="87"/>
      <c r="X48" s="9"/>
      <c r="Y48" s="9"/>
      <c r="Z48" s="9"/>
    </row>
    <row r="49" spans="1:26" ht="13.5" customHeight="1" x14ac:dyDescent="0.3">
      <c r="A49" s="9"/>
      <c r="B49" s="88"/>
      <c r="C49" s="89"/>
      <c r="D49" s="76" t="str">
        <f t="array" ref="D49">IFERROR(INDEX(入力用シート!$C$7:$N$61,MATCH(13,入力用シート!$J$7:$J$61,0),3),"")</f>
        <v/>
      </c>
      <c r="E49" s="77"/>
      <c r="F49" s="77"/>
      <c r="G49" s="77"/>
      <c r="H49" s="78"/>
      <c r="I49" s="76" t="str">
        <f t="array" ref="I49">IFERROR(INDEX(入力用シート!$C$7:$N$61,MATCH(13,入力用シート!$J$7:$J$61,0),1),"")</f>
        <v/>
      </c>
      <c r="J49" s="77"/>
      <c r="K49" s="77"/>
      <c r="L49" s="77"/>
      <c r="M49" s="78"/>
      <c r="N49" s="88"/>
      <c r="O49" s="89"/>
      <c r="P49" s="88"/>
      <c r="Q49" s="64"/>
      <c r="R49" s="64"/>
      <c r="S49" s="64"/>
      <c r="T49" s="64"/>
      <c r="U49" s="89"/>
      <c r="V49" s="88"/>
      <c r="W49" s="89"/>
      <c r="X49" s="9"/>
      <c r="Y49" s="9"/>
      <c r="Z49" s="9"/>
    </row>
    <row r="50" spans="1:26" ht="13.5" customHeight="1" x14ac:dyDescent="0.3">
      <c r="A50" s="9"/>
      <c r="B50" s="79"/>
      <c r="C50" s="81"/>
      <c r="D50" s="79"/>
      <c r="E50" s="80"/>
      <c r="F50" s="80"/>
      <c r="G50" s="80"/>
      <c r="H50" s="81"/>
      <c r="I50" s="79"/>
      <c r="J50" s="80"/>
      <c r="K50" s="80"/>
      <c r="L50" s="80"/>
      <c r="M50" s="81"/>
      <c r="N50" s="79"/>
      <c r="O50" s="81"/>
      <c r="P50" s="79"/>
      <c r="Q50" s="80"/>
      <c r="R50" s="80"/>
      <c r="S50" s="80"/>
      <c r="T50" s="80"/>
      <c r="U50" s="81"/>
      <c r="V50" s="79"/>
      <c r="W50" s="81"/>
      <c r="X50" s="9"/>
      <c r="Y50" s="9"/>
      <c r="Z50" s="9"/>
    </row>
    <row r="51" spans="1:26" ht="13.5" customHeight="1" x14ac:dyDescent="0.3">
      <c r="A51" s="9"/>
      <c r="B51" s="91" t="s">
        <v>64</v>
      </c>
      <c r="C51" s="87"/>
      <c r="D51" s="73" t="str">
        <f t="array" ref="D51">IFERROR(INDEX(入力用シート!$C$7:$N$61,MATCH(14,入力用シート!$J$7:$J$61,0),4),"")</f>
        <v/>
      </c>
      <c r="E51" s="74"/>
      <c r="F51" s="74"/>
      <c r="G51" s="74"/>
      <c r="H51" s="75"/>
      <c r="I51" s="73" t="str">
        <f t="array" ref="I51">IFERROR(INDEX(入力用シート!$C$7:$N$61,MATCH(14,入力用シート!$J$7:$J$61,0),2),"")</f>
        <v/>
      </c>
      <c r="J51" s="74"/>
      <c r="K51" s="74"/>
      <c r="L51" s="74"/>
      <c r="M51" s="75"/>
      <c r="N51" s="86" t="str">
        <f t="array" ref="N51">IFERROR(INDEX(入力用シート!$C$7:$N$61,MATCH(14,入力用シート!$J$7:$J$61,0),5),"")</f>
        <v/>
      </c>
      <c r="O51" s="87"/>
      <c r="P51" s="86" t="str">
        <f t="array" ref="P51">IFERROR(INDEX(入力用シート!$C$7:$N$61,MATCH(14,入力用シート!$J$7:$J$61,0),6),"")&amp;""</f>
        <v/>
      </c>
      <c r="Q51" s="83"/>
      <c r="R51" s="83"/>
      <c r="S51" s="83"/>
      <c r="T51" s="83"/>
      <c r="U51" s="87"/>
      <c r="V51" s="90"/>
      <c r="W51" s="87"/>
      <c r="X51" s="9"/>
      <c r="Y51" s="9"/>
      <c r="Z51" s="9"/>
    </row>
    <row r="52" spans="1:26" ht="13.5" customHeight="1" x14ac:dyDescent="0.3">
      <c r="A52" s="9"/>
      <c r="B52" s="88"/>
      <c r="C52" s="89"/>
      <c r="D52" s="76" t="str">
        <f t="array" ref="D52">IFERROR(INDEX(入力用シート!$C$7:$N$61,MATCH(14,入力用シート!$J$7:$J$61,0),3),"")</f>
        <v/>
      </c>
      <c r="E52" s="77"/>
      <c r="F52" s="77"/>
      <c r="G52" s="77"/>
      <c r="H52" s="78"/>
      <c r="I52" s="76" t="str">
        <f t="array" ref="I52">IFERROR(INDEX(入力用シート!$C$7:$N$61,MATCH(14,入力用シート!$J$7:$J$61,0),1),"")</f>
        <v/>
      </c>
      <c r="J52" s="77"/>
      <c r="K52" s="77"/>
      <c r="L52" s="77"/>
      <c r="M52" s="78"/>
      <c r="N52" s="88"/>
      <c r="O52" s="89"/>
      <c r="P52" s="88"/>
      <c r="Q52" s="64"/>
      <c r="R52" s="64"/>
      <c r="S52" s="64"/>
      <c r="T52" s="64"/>
      <c r="U52" s="89"/>
      <c r="V52" s="88"/>
      <c r="W52" s="89"/>
      <c r="X52" s="9"/>
      <c r="Y52" s="9"/>
      <c r="Z52" s="9"/>
    </row>
    <row r="53" spans="1:26" ht="13.5" customHeight="1" x14ac:dyDescent="0.3">
      <c r="A53" s="9"/>
      <c r="B53" s="79"/>
      <c r="C53" s="81"/>
      <c r="D53" s="79"/>
      <c r="E53" s="80"/>
      <c r="F53" s="80"/>
      <c r="G53" s="80"/>
      <c r="H53" s="81"/>
      <c r="I53" s="79"/>
      <c r="J53" s="80"/>
      <c r="K53" s="80"/>
      <c r="L53" s="80"/>
      <c r="M53" s="81"/>
      <c r="N53" s="79"/>
      <c r="O53" s="81"/>
      <c r="P53" s="79"/>
      <c r="Q53" s="80"/>
      <c r="R53" s="80"/>
      <c r="S53" s="80"/>
      <c r="T53" s="80"/>
      <c r="U53" s="81"/>
      <c r="V53" s="79"/>
      <c r="W53" s="81"/>
      <c r="X53" s="9"/>
      <c r="Y53" s="9"/>
      <c r="Z53" s="9"/>
    </row>
    <row r="54" spans="1:26" ht="13.5" customHeight="1" x14ac:dyDescent="0.3">
      <c r="A54" s="9"/>
      <c r="B54" s="91" t="s">
        <v>65</v>
      </c>
      <c r="C54" s="87"/>
      <c r="D54" s="73" t="str">
        <f t="array" ref="D54">IFERROR(INDEX(入力用シート!$C$7:$N$61,MATCH(15,入力用シート!$J$7:$J$61,0),4),"")</f>
        <v/>
      </c>
      <c r="E54" s="74"/>
      <c r="F54" s="74"/>
      <c r="G54" s="74"/>
      <c r="H54" s="75"/>
      <c r="I54" s="73" t="str">
        <f t="array" ref="I54">IFERROR(INDEX(入力用シート!$C$7:$N$61,MATCH(15,入力用シート!$J$7:$J$61,0),2),"")</f>
        <v/>
      </c>
      <c r="J54" s="74"/>
      <c r="K54" s="74"/>
      <c r="L54" s="74"/>
      <c r="M54" s="75"/>
      <c r="N54" s="86" t="str">
        <f t="array" ref="N54">IFERROR(INDEX(入力用シート!$C$7:$N$61,MATCH(15,入力用シート!$J$7:$J$61,0),5),"")</f>
        <v/>
      </c>
      <c r="O54" s="87"/>
      <c r="P54" s="86" t="str">
        <f t="array" ref="P54">IFERROR(INDEX(入力用シート!$C$7:$N$61,MATCH(15,入力用シート!$J$7:$J$61,0),6),"")&amp;""</f>
        <v/>
      </c>
      <c r="Q54" s="83"/>
      <c r="R54" s="83"/>
      <c r="S54" s="83"/>
      <c r="T54" s="83"/>
      <c r="U54" s="87"/>
      <c r="V54" s="90"/>
      <c r="W54" s="87"/>
      <c r="X54" s="9"/>
      <c r="Y54" s="9"/>
      <c r="Z54" s="9"/>
    </row>
    <row r="55" spans="1:26" ht="13.5" customHeight="1" x14ac:dyDescent="0.3">
      <c r="A55" s="9"/>
      <c r="B55" s="88"/>
      <c r="C55" s="89"/>
      <c r="D55" s="76" t="str">
        <f t="array" ref="D55">IFERROR(INDEX(入力用シート!$C$7:$N$61,MATCH(15,入力用シート!$J$7:$J$61,0),3),"")</f>
        <v/>
      </c>
      <c r="E55" s="77"/>
      <c r="F55" s="77"/>
      <c r="G55" s="77"/>
      <c r="H55" s="78"/>
      <c r="I55" s="76" t="str">
        <f t="array" ref="I55">IFERROR(INDEX(入力用シート!$C$7:$N$61,MATCH(15,入力用シート!$J$7:$J$61,0),1),"")</f>
        <v/>
      </c>
      <c r="J55" s="77"/>
      <c r="K55" s="77"/>
      <c r="L55" s="77"/>
      <c r="M55" s="78"/>
      <c r="N55" s="88"/>
      <c r="O55" s="89"/>
      <c r="P55" s="88"/>
      <c r="Q55" s="64"/>
      <c r="R55" s="64"/>
      <c r="S55" s="64"/>
      <c r="T55" s="64"/>
      <c r="U55" s="89"/>
      <c r="V55" s="88"/>
      <c r="W55" s="89"/>
      <c r="X55" s="9"/>
      <c r="Y55" s="9"/>
      <c r="Z55" s="9"/>
    </row>
    <row r="56" spans="1:26" ht="13.5" customHeight="1" x14ac:dyDescent="0.3">
      <c r="A56" s="9"/>
      <c r="B56" s="79"/>
      <c r="C56" s="81"/>
      <c r="D56" s="79"/>
      <c r="E56" s="80"/>
      <c r="F56" s="80"/>
      <c r="G56" s="80"/>
      <c r="H56" s="81"/>
      <c r="I56" s="79"/>
      <c r="J56" s="80"/>
      <c r="K56" s="80"/>
      <c r="L56" s="80"/>
      <c r="M56" s="81"/>
      <c r="N56" s="79"/>
      <c r="O56" s="81"/>
      <c r="P56" s="79"/>
      <c r="Q56" s="80"/>
      <c r="R56" s="80"/>
      <c r="S56" s="80"/>
      <c r="T56" s="80"/>
      <c r="U56" s="81"/>
      <c r="V56" s="79"/>
      <c r="W56" s="81"/>
      <c r="X56" s="9"/>
      <c r="Y56" s="9"/>
      <c r="Z56" s="9"/>
    </row>
    <row r="57" spans="1:26" ht="12" customHeight="1" x14ac:dyDescent="0.3">
      <c r="A57" s="9"/>
      <c r="B57" s="82" t="s">
        <v>66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9"/>
      <c r="Y57" s="9"/>
      <c r="Z57" s="9"/>
    </row>
    <row r="58" spans="1:26" ht="12" customHeight="1" x14ac:dyDescent="0.3">
      <c r="A58" s="9"/>
      <c r="B58" s="84" t="s">
        <v>67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9"/>
      <c r="Y58" s="9"/>
      <c r="Z58" s="9"/>
    </row>
    <row r="59" spans="1:26" ht="24" customHeight="1" x14ac:dyDescent="0.3">
      <c r="A59" s="9"/>
      <c r="B59" s="85" t="s">
        <v>68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9"/>
      <c r="Y59" s="9"/>
      <c r="Z59" s="9"/>
    </row>
    <row r="60" spans="1:26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55">
    <mergeCell ref="B15:C17"/>
    <mergeCell ref="D16:H17"/>
    <mergeCell ref="I16:M17"/>
    <mergeCell ref="D18:H18"/>
    <mergeCell ref="D19:H20"/>
    <mergeCell ref="P5:Q5"/>
    <mergeCell ref="R5:S5"/>
    <mergeCell ref="T5:U5"/>
    <mergeCell ref="I13:M14"/>
    <mergeCell ref="P10:U10"/>
    <mergeCell ref="V10:W11"/>
    <mergeCell ref="P11:U11"/>
    <mergeCell ref="N15:O17"/>
    <mergeCell ref="P15:U17"/>
    <mergeCell ref="V15:W17"/>
    <mergeCell ref="B18:C20"/>
    <mergeCell ref="J7:K7"/>
    <mergeCell ref="J8:K8"/>
    <mergeCell ref="D10:H10"/>
    <mergeCell ref="I10:M10"/>
    <mergeCell ref="N10:O11"/>
    <mergeCell ref="D11:H11"/>
    <mergeCell ref="I11:M11"/>
    <mergeCell ref="B10:C11"/>
    <mergeCell ref="D15:H15"/>
    <mergeCell ref="I15:M15"/>
    <mergeCell ref="D12:H12"/>
    <mergeCell ref="I12:M12"/>
    <mergeCell ref="N12:O14"/>
    <mergeCell ref="P12:U14"/>
    <mergeCell ref="V12:W14"/>
    <mergeCell ref="D13:H14"/>
    <mergeCell ref="B12:C14"/>
    <mergeCell ref="U1:W1"/>
    <mergeCell ref="B2:W2"/>
    <mergeCell ref="B3:W3"/>
    <mergeCell ref="C5:D5"/>
    <mergeCell ref="E5:H5"/>
    <mergeCell ref="L5:M5"/>
    <mergeCell ref="N5:O5"/>
    <mergeCell ref="R7:S7"/>
    <mergeCell ref="R8:S8"/>
    <mergeCell ref="B7:C7"/>
    <mergeCell ref="D7:G7"/>
    <mergeCell ref="L7:O7"/>
    <mergeCell ref="T7:W7"/>
    <mergeCell ref="B8:C8"/>
    <mergeCell ref="D8:G8"/>
    <mergeCell ref="L8:O8"/>
    <mergeCell ref="T8:W8"/>
    <mergeCell ref="V5:W5"/>
    <mergeCell ref="I48:M48"/>
    <mergeCell ref="N48:O50"/>
    <mergeCell ref="P48:U50"/>
    <mergeCell ref="V48:W50"/>
    <mergeCell ref="I49:M50"/>
    <mergeCell ref="V27:W29"/>
    <mergeCell ref="I28:M29"/>
    <mergeCell ref="I30:M30"/>
    <mergeCell ref="N30:O32"/>
    <mergeCell ref="P30:U32"/>
    <mergeCell ref="V30:W32"/>
    <mergeCell ref="I31:M32"/>
    <mergeCell ref="I33:M33"/>
    <mergeCell ref="N33:O35"/>
    <mergeCell ref="P33:U35"/>
    <mergeCell ref="V33:W35"/>
    <mergeCell ref="I34:M35"/>
    <mergeCell ref="I27:M27"/>
    <mergeCell ref="N27:O29"/>
    <mergeCell ref="P27:U29"/>
    <mergeCell ref="N36:O38"/>
    <mergeCell ref="P36:U38"/>
    <mergeCell ref="V36:W38"/>
    <mergeCell ref="I36:M36"/>
    <mergeCell ref="I22:M23"/>
    <mergeCell ref="I24:M24"/>
    <mergeCell ref="N24:O26"/>
    <mergeCell ref="P24:U26"/>
    <mergeCell ref="V24:W26"/>
    <mergeCell ref="I25:M26"/>
    <mergeCell ref="P21:U23"/>
    <mergeCell ref="V21:W23"/>
    <mergeCell ref="I18:M18"/>
    <mergeCell ref="N18:O20"/>
    <mergeCell ref="P18:U20"/>
    <mergeCell ref="V18:W20"/>
    <mergeCell ref="I19:M20"/>
    <mergeCell ref="I21:M21"/>
    <mergeCell ref="N21:O23"/>
    <mergeCell ref="B21:C23"/>
    <mergeCell ref="D21:H21"/>
    <mergeCell ref="D22:H23"/>
    <mergeCell ref="B24:C26"/>
    <mergeCell ref="D24:H24"/>
    <mergeCell ref="B27:C29"/>
    <mergeCell ref="D36:H36"/>
    <mergeCell ref="D37:H38"/>
    <mergeCell ref="B30:C32"/>
    <mergeCell ref="D30:H30"/>
    <mergeCell ref="D31:H32"/>
    <mergeCell ref="B33:C35"/>
    <mergeCell ref="D33:H33"/>
    <mergeCell ref="D34:H35"/>
    <mergeCell ref="B36:C38"/>
    <mergeCell ref="D25:H26"/>
    <mergeCell ref="D27:H27"/>
    <mergeCell ref="D28:H29"/>
    <mergeCell ref="B39:C41"/>
    <mergeCell ref="D39:H39"/>
    <mergeCell ref="D40:H41"/>
    <mergeCell ref="B42:C44"/>
    <mergeCell ref="D42:H42"/>
    <mergeCell ref="D43:H44"/>
    <mergeCell ref="B45:C47"/>
    <mergeCell ref="D54:H54"/>
    <mergeCell ref="D55:H56"/>
    <mergeCell ref="B48:C50"/>
    <mergeCell ref="D48:H48"/>
    <mergeCell ref="D49:H50"/>
    <mergeCell ref="B51:C53"/>
    <mergeCell ref="D51:H51"/>
    <mergeCell ref="D52:H53"/>
    <mergeCell ref="B54:C56"/>
    <mergeCell ref="D45:H45"/>
    <mergeCell ref="D46:H47"/>
    <mergeCell ref="I37:M38"/>
    <mergeCell ref="I39:M39"/>
    <mergeCell ref="P39:U41"/>
    <mergeCell ref="V39:W41"/>
    <mergeCell ref="I40:M41"/>
    <mergeCell ref="I42:M42"/>
    <mergeCell ref="P45:U47"/>
    <mergeCell ref="V45:W47"/>
    <mergeCell ref="N39:O41"/>
    <mergeCell ref="N42:O44"/>
    <mergeCell ref="P42:U44"/>
    <mergeCell ref="V42:W44"/>
    <mergeCell ref="I43:M44"/>
    <mergeCell ref="I45:M45"/>
    <mergeCell ref="N45:O47"/>
    <mergeCell ref="I46:M47"/>
    <mergeCell ref="I54:M54"/>
    <mergeCell ref="I55:M56"/>
    <mergeCell ref="B57:W57"/>
    <mergeCell ref="B58:W58"/>
    <mergeCell ref="B59:W59"/>
    <mergeCell ref="N51:O53"/>
    <mergeCell ref="P51:U53"/>
    <mergeCell ref="V51:W53"/>
    <mergeCell ref="I52:M53"/>
    <mergeCell ref="N54:O56"/>
    <mergeCell ref="P54:U56"/>
    <mergeCell ref="V54:W56"/>
    <mergeCell ref="I51:M51"/>
  </mergeCells>
  <phoneticPr fontId="13"/>
  <printOptions horizontalCentered="1"/>
  <pageMargins left="0.23622047244094491" right="0.23622047244094491" top="0.74803149606299213" bottom="0.74803149606299213" header="0" footer="0"/>
  <pageSetup paperSize="9" scale="96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B2" sqref="B2:W2"/>
    </sheetView>
  </sheetViews>
  <sheetFormatPr defaultColWidth="11.19921875" defaultRowHeight="15" customHeight="1" x14ac:dyDescent="0.3"/>
  <cols>
    <col min="1" max="26" width="2.796875" customWidth="1"/>
  </cols>
  <sheetData>
    <row r="1" spans="1:26" ht="14.2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2" t="s">
        <v>39</v>
      </c>
      <c r="V1" s="64"/>
      <c r="W1" s="64"/>
      <c r="X1" s="9"/>
      <c r="Y1" s="9"/>
      <c r="Z1" s="9"/>
    </row>
    <row r="2" spans="1:26" ht="12" customHeight="1" x14ac:dyDescent="0.3">
      <c r="A2" s="9"/>
      <c r="B2" s="93" t="str">
        <f>男・クラ④!B2</f>
        <v>令和８年度東北中学校体育大会　第６３回東北中学校スキー大会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"/>
      <c r="Y2" s="9"/>
      <c r="Z2" s="9"/>
    </row>
    <row r="3" spans="1:26" ht="12" customHeight="1" x14ac:dyDescent="0.3">
      <c r="A3" s="9"/>
      <c r="B3" s="95" t="s">
        <v>40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9"/>
      <c r="Y3" s="9"/>
      <c r="Z3" s="9"/>
    </row>
    <row r="4" spans="1:26" ht="9" customHeight="1" x14ac:dyDescent="0.3">
      <c r="A4" s="9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9"/>
      <c r="Y4" s="9"/>
      <c r="Z4" s="9"/>
    </row>
    <row r="5" spans="1:26" ht="13.5" customHeight="1" x14ac:dyDescent="0.3">
      <c r="A5" s="9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9"/>
      <c r="K5" s="9"/>
      <c r="L5" s="96" t="s">
        <v>42</v>
      </c>
      <c r="M5" s="67"/>
      <c r="N5" s="96"/>
      <c r="O5" s="67"/>
      <c r="P5" s="96" t="s">
        <v>44</v>
      </c>
      <c r="Q5" s="67"/>
      <c r="R5" s="96" t="s">
        <v>43</v>
      </c>
      <c r="S5" s="67"/>
      <c r="T5" s="96" t="s">
        <v>45</v>
      </c>
      <c r="U5" s="67"/>
      <c r="V5" s="97"/>
      <c r="W5" s="67"/>
      <c r="X5" s="9"/>
      <c r="Y5" s="9"/>
      <c r="Z5" s="9"/>
    </row>
    <row r="6" spans="1:26" ht="9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29"/>
      <c r="O6" s="2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9"/>
      <c r="B7" s="96" t="s">
        <v>23</v>
      </c>
      <c r="C7" s="67"/>
      <c r="D7" s="96" t="s">
        <v>43</v>
      </c>
      <c r="E7" s="66"/>
      <c r="F7" s="66"/>
      <c r="G7" s="67"/>
      <c r="H7" s="9"/>
      <c r="I7" s="9"/>
      <c r="J7" s="96" t="s">
        <v>27</v>
      </c>
      <c r="K7" s="67"/>
      <c r="L7" s="97"/>
      <c r="M7" s="66"/>
      <c r="N7" s="66"/>
      <c r="O7" s="67"/>
      <c r="P7" s="9"/>
      <c r="Q7" s="9"/>
      <c r="R7" s="96" t="s">
        <v>25</v>
      </c>
      <c r="S7" s="67"/>
      <c r="T7" s="97"/>
      <c r="U7" s="66"/>
      <c r="V7" s="66"/>
      <c r="W7" s="67"/>
      <c r="X7" s="9"/>
      <c r="Y7" s="9"/>
      <c r="Z7" s="9"/>
    </row>
    <row r="8" spans="1:26" ht="13.5" customHeight="1" x14ac:dyDescent="0.3">
      <c r="A8" s="9"/>
      <c r="B8" s="96" t="s">
        <v>24</v>
      </c>
      <c r="C8" s="67"/>
      <c r="D8" s="97"/>
      <c r="E8" s="66"/>
      <c r="F8" s="66"/>
      <c r="G8" s="67"/>
      <c r="H8" s="9"/>
      <c r="I8" s="9"/>
      <c r="J8" s="96" t="s">
        <v>28</v>
      </c>
      <c r="K8" s="67"/>
      <c r="L8" s="97"/>
      <c r="M8" s="66"/>
      <c r="N8" s="66"/>
      <c r="O8" s="67"/>
      <c r="P8" s="9"/>
      <c r="Q8" s="9"/>
      <c r="R8" s="96" t="s">
        <v>26</v>
      </c>
      <c r="S8" s="67"/>
      <c r="T8" s="97"/>
      <c r="U8" s="66"/>
      <c r="V8" s="66"/>
      <c r="W8" s="67"/>
      <c r="X8" s="9"/>
      <c r="Y8" s="9"/>
      <c r="Z8" s="9"/>
    </row>
    <row r="9" spans="1:26" ht="9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9"/>
      <c r="B10" s="86" t="s">
        <v>46</v>
      </c>
      <c r="C10" s="87"/>
      <c r="D10" s="73" t="s">
        <v>19</v>
      </c>
      <c r="E10" s="74"/>
      <c r="F10" s="74"/>
      <c r="G10" s="74"/>
      <c r="H10" s="75"/>
      <c r="I10" s="73" t="s">
        <v>19</v>
      </c>
      <c r="J10" s="74"/>
      <c r="K10" s="74"/>
      <c r="L10" s="74"/>
      <c r="M10" s="75"/>
      <c r="N10" s="86" t="s">
        <v>21</v>
      </c>
      <c r="O10" s="87"/>
      <c r="P10" s="96" t="s">
        <v>47</v>
      </c>
      <c r="Q10" s="66"/>
      <c r="R10" s="66"/>
      <c r="S10" s="66"/>
      <c r="T10" s="66"/>
      <c r="U10" s="67"/>
      <c r="V10" s="86" t="s">
        <v>48</v>
      </c>
      <c r="W10" s="87"/>
      <c r="X10" s="9"/>
      <c r="Y10" s="9"/>
      <c r="Z10" s="9"/>
    </row>
    <row r="11" spans="1:26" ht="13.5" customHeight="1" x14ac:dyDescent="0.3">
      <c r="A11" s="9"/>
      <c r="B11" s="79"/>
      <c r="C11" s="81"/>
      <c r="D11" s="98" t="s">
        <v>20</v>
      </c>
      <c r="E11" s="99"/>
      <c r="F11" s="99"/>
      <c r="G11" s="99"/>
      <c r="H11" s="100"/>
      <c r="I11" s="98" t="s">
        <v>49</v>
      </c>
      <c r="J11" s="99"/>
      <c r="K11" s="99"/>
      <c r="L11" s="99"/>
      <c r="M11" s="100"/>
      <c r="N11" s="79"/>
      <c r="O11" s="81"/>
      <c r="P11" s="96" t="s">
        <v>50</v>
      </c>
      <c r="Q11" s="66"/>
      <c r="R11" s="66"/>
      <c r="S11" s="66"/>
      <c r="T11" s="66"/>
      <c r="U11" s="67"/>
      <c r="V11" s="79"/>
      <c r="W11" s="81"/>
      <c r="X11" s="9"/>
      <c r="Y11" s="9"/>
      <c r="Z11" s="9"/>
    </row>
    <row r="12" spans="1:26" ht="13.5" customHeight="1" x14ac:dyDescent="0.3">
      <c r="A12" s="9"/>
      <c r="B12" s="91" t="s">
        <v>51</v>
      </c>
      <c r="C12" s="87"/>
      <c r="D12" s="73" t="str">
        <f t="array" ref="D12">IFERROR(INDEX(入力用シート!$C$66:$N$105,MATCH(1,入力用シート!$I$66:$I$105,0),4),"")</f>
        <v/>
      </c>
      <c r="E12" s="74"/>
      <c r="F12" s="74"/>
      <c r="G12" s="74"/>
      <c r="H12" s="75"/>
      <c r="I12" s="73" t="str">
        <f t="array" ref="I12">IFERROR(INDEX(入力用シート!$C$66:$N$105,MATCH(1,入力用シート!$I$66:$I$105,0),2),"")</f>
        <v/>
      </c>
      <c r="J12" s="74"/>
      <c r="K12" s="74"/>
      <c r="L12" s="74"/>
      <c r="M12" s="75"/>
      <c r="N12" s="86" t="str">
        <f t="array" ref="N12">IFERROR(INDEX(入力用シート!$C$66:$N$105,MATCH(1,入力用シート!$I$66:$I$105,0),5),"")</f>
        <v/>
      </c>
      <c r="O12" s="87"/>
      <c r="P12" s="90" t="str">
        <f t="array" ref="P12">IFERROR(INDEX(入力用シート!$C$66:$N$105,MATCH(1,入力用シート!$I$66:$I$105,0),6),"")&amp;""</f>
        <v/>
      </c>
      <c r="Q12" s="83"/>
      <c r="R12" s="83"/>
      <c r="S12" s="83"/>
      <c r="T12" s="83"/>
      <c r="U12" s="87"/>
      <c r="V12" s="90"/>
      <c r="W12" s="87"/>
      <c r="X12" s="9"/>
      <c r="Y12" s="9"/>
      <c r="Z12" s="9"/>
    </row>
    <row r="13" spans="1:26" ht="13.5" customHeight="1" x14ac:dyDescent="0.3">
      <c r="A13" s="9"/>
      <c r="B13" s="88"/>
      <c r="C13" s="89"/>
      <c r="D13" s="76" t="str">
        <f t="array" ref="D13">IFERROR(INDEX(入力用シート!$C$66:$N$105,MATCH(1,入力用シート!$I$66:$I$105,0),3),"")</f>
        <v/>
      </c>
      <c r="E13" s="77"/>
      <c r="F13" s="77"/>
      <c r="G13" s="77"/>
      <c r="H13" s="78"/>
      <c r="I13" s="76" t="str">
        <f t="array" ref="I13">IFERROR(INDEX(入力用シート!$C$66:$N$105,MATCH(1,入力用シート!$I$66:$I$105,0),1),"")</f>
        <v/>
      </c>
      <c r="J13" s="77"/>
      <c r="K13" s="77"/>
      <c r="L13" s="77"/>
      <c r="M13" s="78"/>
      <c r="N13" s="88"/>
      <c r="O13" s="89"/>
      <c r="P13" s="88"/>
      <c r="Q13" s="64"/>
      <c r="R13" s="64"/>
      <c r="S13" s="64"/>
      <c r="T13" s="64"/>
      <c r="U13" s="89"/>
      <c r="V13" s="88"/>
      <c r="W13" s="89"/>
      <c r="X13" s="9"/>
      <c r="Y13" s="9"/>
      <c r="Z13" s="9"/>
    </row>
    <row r="14" spans="1:26" ht="13.5" customHeight="1" x14ac:dyDescent="0.3">
      <c r="A14" s="9"/>
      <c r="B14" s="79"/>
      <c r="C14" s="81"/>
      <c r="D14" s="79"/>
      <c r="E14" s="80"/>
      <c r="F14" s="80"/>
      <c r="G14" s="80"/>
      <c r="H14" s="81"/>
      <c r="I14" s="79"/>
      <c r="J14" s="80"/>
      <c r="K14" s="80"/>
      <c r="L14" s="80"/>
      <c r="M14" s="81"/>
      <c r="N14" s="79"/>
      <c r="O14" s="81"/>
      <c r="P14" s="79"/>
      <c r="Q14" s="80"/>
      <c r="R14" s="80"/>
      <c r="S14" s="80"/>
      <c r="T14" s="80"/>
      <c r="U14" s="81"/>
      <c r="V14" s="79"/>
      <c r="W14" s="81"/>
      <c r="X14" s="9"/>
      <c r="Y14" s="9"/>
      <c r="Z14" s="9"/>
    </row>
    <row r="15" spans="1:26" ht="13.5" customHeight="1" x14ac:dyDescent="0.3">
      <c r="A15" s="9"/>
      <c r="B15" s="91" t="s">
        <v>52</v>
      </c>
      <c r="C15" s="87"/>
      <c r="D15" s="73" t="str">
        <f t="array" ref="D15">IFERROR(INDEX(入力用シート!$C$66:$N$105,MATCH(2,入力用シート!$I$66:$I$105,0),4),"")</f>
        <v/>
      </c>
      <c r="E15" s="74"/>
      <c r="F15" s="74"/>
      <c r="G15" s="74"/>
      <c r="H15" s="75"/>
      <c r="I15" s="73" t="str">
        <f t="array" ref="I15">IFERROR(INDEX(入力用シート!$C$66:$N$105,MATCH(2,入力用シート!$I$66:$I$105,0),2),"")</f>
        <v/>
      </c>
      <c r="J15" s="74"/>
      <c r="K15" s="74"/>
      <c r="L15" s="74"/>
      <c r="M15" s="75"/>
      <c r="N15" s="86" t="str">
        <f t="array" ref="N15">IFERROR(INDEX(入力用シート!$C$66:$N$105,MATCH(2,入力用シート!$I$66:$I$105,0),5),"")</f>
        <v/>
      </c>
      <c r="O15" s="87"/>
      <c r="P15" s="90" t="str">
        <f t="array" ref="P15">IFERROR(INDEX(入力用シート!$C$66:$N$105,MATCH(2,入力用シート!$I$66:$I$105,0),6),"")&amp;""</f>
        <v/>
      </c>
      <c r="Q15" s="83"/>
      <c r="R15" s="83"/>
      <c r="S15" s="83"/>
      <c r="T15" s="83"/>
      <c r="U15" s="87"/>
      <c r="V15" s="90"/>
      <c r="W15" s="87"/>
      <c r="X15" s="9"/>
      <c r="Y15" s="9"/>
      <c r="Z15" s="9"/>
    </row>
    <row r="16" spans="1:26" ht="13.5" customHeight="1" x14ac:dyDescent="0.3">
      <c r="A16" s="9"/>
      <c r="B16" s="88"/>
      <c r="C16" s="89"/>
      <c r="D16" s="76" t="str">
        <f t="array" ref="D16">IFERROR(INDEX(入力用シート!$C$66:$N$105,MATCH(2,入力用シート!$I$66:$I$105,0),3),"")</f>
        <v/>
      </c>
      <c r="E16" s="77"/>
      <c r="F16" s="77"/>
      <c r="G16" s="77"/>
      <c r="H16" s="78"/>
      <c r="I16" s="76" t="str">
        <f t="array" ref="I16">IFERROR(INDEX(入力用シート!$C$66:$N$105,MATCH(2,入力用シート!$I$66:$I$105,0),1),"")</f>
        <v/>
      </c>
      <c r="J16" s="77"/>
      <c r="K16" s="77"/>
      <c r="L16" s="77"/>
      <c r="M16" s="78"/>
      <c r="N16" s="88"/>
      <c r="O16" s="89"/>
      <c r="P16" s="88"/>
      <c r="Q16" s="64"/>
      <c r="R16" s="64"/>
      <c r="S16" s="64"/>
      <c r="T16" s="64"/>
      <c r="U16" s="89"/>
      <c r="V16" s="88"/>
      <c r="W16" s="89"/>
      <c r="X16" s="9"/>
      <c r="Y16" s="9"/>
      <c r="Z16" s="9"/>
    </row>
    <row r="17" spans="1:26" ht="13.5" customHeight="1" x14ac:dyDescent="0.3">
      <c r="A17" s="9"/>
      <c r="B17" s="79"/>
      <c r="C17" s="81"/>
      <c r="D17" s="79"/>
      <c r="E17" s="80"/>
      <c r="F17" s="80"/>
      <c r="G17" s="80"/>
      <c r="H17" s="81"/>
      <c r="I17" s="79"/>
      <c r="J17" s="80"/>
      <c r="K17" s="80"/>
      <c r="L17" s="80"/>
      <c r="M17" s="81"/>
      <c r="N17" s="79"/>
      <c r="O17" s="81"/>
      <c r="P17" s="79"/>
      <c r="Q17" s="80"/>
      <c r="R17" s="80"/>
      <c r="S17" s="80"/>
      <c r="T17" s="80"/>
      <c r="U17" s="81"/>
      <c r="V17" s="79"/>
      <c r="W17" s="81"/>
      <c r="X17" s="9"/>
      <c r="Y17" s="9"/>
      <c r="Z17" s="9"/>
    </row>
    <row r="18" spans="1:26" ht="13.5" customHeight="1" x14ac:dyDescent="0.3">
      <c r="A18" s="9"/>
      <c r="B18" s="91" t="s">
        <v>53</v>
      </c>
      <c r="C18" s="87"/>
      <c r="D18" s="73" t="str">
        <f t="array" ref="D18">IFERROR(INDEX(入力用シート!$C$66:$N$105,MATCH(3,入力用シート!$I$66:$I$105,0),4),"")</f>
        <v/>
      </c>
      <c r="E18" s="74"/>
      <c r="F18" s="74"/>
      <c r="G18" s="74"/>
      <c r="H18" s="75"/>
      <c r="I18" s="73" t="str">
        <f t="array" ref="I18">IFERROR(INDEX(入力用シート!$C$66:$N$105,MATCH(3,入力用シート!$I$66:$I$105,0),2),"")</f>
        <v/>
      </c>
      <c r="J18" s="74"/>
      <c r="K18" s="74"/>
      <c r="L18" s="74"/>
      <c r="M18" s="75"/>
      <c r="N18" s="86" t="str">
        <f t="array" ref="N18">IFERROR(INDEX(入力用シート!$C$66:$N$105,MATCH(3,入力用シート!$I$66:$I$105,0),5),"")</f>
        <v/>
      </c>
      <c r="O18" s="87"/>
      <c r="P18" s="90" t="str">
        <f t="array" ref="P18">IFERROR(INDEX(入力用シート!$C$66:$N$105,MATCH(3,入力用シート!$I$66:$I$105,0),6),"")&amp;""</f>
        <v/>
      </c>
      <c r="Q18" s="83"/>
      <c r="R18" s="83"/>
      <c r="S18" s="83"/>
      <c r="T18" s="83"/>
      <c r="U18" s="87"/>
      <c r="V18" s="90"/>
      <c r="W18" s="87"/>
      <c r="X18" s="9"/>
      <c r="Y18" s="9"/>
      <c r="Z18" s="9"/>
    </row>
    <row r="19" spans="1:26" ht="13.5" customHeight="1" x14ac:dyDescent="0.3">
      <c r="A19" s="9"/>
      <c r="B19" s="88"/>
      <c r="C19" s="89"/>
      <c r="D19" s="76" t="str">
        <f t="array" ref="D19">IFERROR(INDEX(入力用シート!$C$66:$N$105,MATCH(3,入力用シート!$I$66:$I$105,0),3),"")</f>
        <v/>
      </c>
      <c r="E19" s="77"/>
      <c r="F19" s="77"/>
      <c r="G19" s="77"/>
      <c r="H19" s="78"/>
      <c r="I19" s="76" t="str">
        <f t="array" ref="I19">IFERROR(INDEX(入力用シート!$C$66:$N$105,MATCH(3,入力用シート!$I$66:$I$105,0),1),"")</f>
        <v/>
      </c>
      <c r="J19" s="77"/>
      <c r="K19" s="77"/>
      <c r="L19" s="77"/>
      <c r="M19" s="78"/>
      <c r="N19" s="88"/>
      <c r="O19" s="89"/>
      <c r="P19" s="88"/>
      <c r="Q19" s="64"/>
      <c r="R19" s="64"/>
      <c r="S19" s="64"/>
      <c r="T19" s="64"/>
      <c r="U19" s="89"/>
      <c r="V19" s="88"/>
      <c r="W19" s="89"/>
      <c r="X19" s="9"/>
      <c r="Y19" s="9"/>
      <c r="Z19" s="9"/>
    </row>
    <row r="20" spans="1:26" ht="13.5" customHeight="1" x14ac:dyDescent="0.3">
      <c r="A20" s="9"/>
      <c r="B20" s="79"/>
      <c r="C20" s="81"/>
      <c r="D20" s="79"/>
      <c r="E20" s="80"/>
      <c r="F20" s="80"/>
      <c r="G20" s="80"/>
      <c r="H20" s="81"/>
      <c r="I20" s="79"/>
      <c r="J20" s="80"/>
      <c r="K20" s="80"/>
      <c r="L20" s="80"/>
      <c r="M20" s="81"/>
      <c r="N20" s="79"/>
      <c r="O20" s="81"/>
      <c r="P20" s="79"/>
      <c r="Q20" s="80"/>
      <c r="R20" s="80"/>
      <c r="S20" s="80"/>
      <c r="T20" s="80"/>
      <c r="U20" s="81"/>
      <c r="V20" s="79"/>
      <c r="W20" s="81"/>
      <c r="X20" s="9"/>
      <c r="Y20" s="9"/>
      <c r="Z20" s="9"/>
    </row>
    <row r="21" spans="1:26" ht="13.5" customHeight="1" x14ac:dyDescent="0.3">
      <c r="A21" s="9"/>
      <c r="B21" s="91" t="s">
        <v>54</v>
      </c>
      <c r="C21" s="87"/>
      <c r="D21" s="73" t="str">
        <f t="array" ref="D21">IFERROR(INDEX(入力用シート!$C$66:$N$105,MATCH(4,入力用シート!$I$66:$I$105,0),4),"")</f>
        <v/>
      </c>
      <c r="E21" s="74"/>
      <c r="F21" s="74"/>
      <c r="G21" s="74"/>
      <c r="H21" s="75"/>
      <c r="I21" s="73" t="str">
        <f t="array" ref="I21">IFERROR(INDEX(入力用シート!$C$66:$N$105,MATCH(4,入力用シート!$I$66:$I$105,0),2),"")</f>
        <v/>
      </c>
      <c r="J21" s="74"/>
      <c r="K21" s="74"/>
      <c r="L21" s="74"/>
      <c r="M21" s="75"/>
      <c r="N21" s="86" t="str">
        <f t="array" ref="N21">IFERROR(INDEX(入力用シート!$C$66:$N$105,MATCH(4,入力用シート!$I$66:$I$105,0),5),"")</f>
        <v/>
      </c>
      <c r="O21" s="87"/>
      <c r="P21" s="90" t="str">
        <f t="array" ref="P21">IFERROR(INDEX(入力用シート!$C$66:$N$105,MATCH(4,入力用シート!$I$66:$I$105,0),6),"")&amp;""</f>
        <v/>
      </c>
      <c r="Q21" s="83"/>
      <c r="R21" s="83"/>
      <c r="S21" s="83"/>
      <c r="T21" s="83"/>
      <c r="U21" s="87"/>
      <c r="V21" s="90"/>
      <c r="W21" s="87"/>
      <c r="X21" s="9"/>
      <c r="Y21" s="9"/>
      <c r="Z21" s="9"/>
    </row>
    <row r="22" spans="1:26" ht="13.5" customHeight="1" x14ac:dyDescent="0.3">
      <c r="A22" s="9"/>
      <c r="B22" s="88"/>
      <c r="C22" s="89"/>
      <c r="D22" s="76" t="str">
        <f t="array" ref="D22">IFERROR(INDEX(入力用シート!$C$66:$N$105,MATCH(4,入力用シート!$I$66:$I$105,0),3),"")</f>
        <v/>
      </c>
      <c r="E22" s="77"/>
      <c r="F22" s="77"/>
      <c r="G22" s="77"/>
      <c r="H22" s="78"/>
      <c r="I22" s="76" t="str">
        <f t="array" ref="I22">IFERROR(INDEX(入力用シート!$C$66:$N$105,MATCH(4,入力用シート!$I$66:$I$105,0),1),"")</f>
        <v/>
      </c>
      <c r="J22" s="77"/>
      <c r="K22" s="77"/>
      <c r="L22" s="77"/>
      <c r="M22" s="78"/>
      <c r="N22" s="88"/>
      <c r="O22" s="89"/>
      <c r="P22" s="88"/>
      <c r="Q22" s="64"/>
      <c r="R22" s="64"/>
      <c r="S22" s="64"/>
      <c r="T22" s="64"/>
      <c r="U22" s="89"/>
      <c r="V22" s="88"/>
      <c r="W22" s="89"/>
      <c r="X22" s="9"/>
      <c r="Y22" s="9"/>
      <c r="Z22" s="9"/>
    </row>
    <row r="23" spans="1:26" ht="13.5" customHeight="1" x14ac:dyDescent="0.3">
      <c r="A23" s="9"/>
      <c r="B23" s="79"/>
      <c r="C23" s="81"/>
      <c r="D23" s="79"/>
      <c r="E23" s="80"/>
      <c r="F23" s="80"/>
      <c r="G23" s="80"/>
      <c r="H23" s="81"/>
      <c r="I23" s="79"/>
      <c r="J23" s="80"/>
      <c r="K23" s="80"/>
      <c r="L23" s="80"/>
      <c r="M23" s="81"/>
      <c r="N23" s="79"/>
      <c r="O23" s="81"/>
      <c r="P23" s="79"/>
      <c r="Q23" s="80"/>
      <c r="R23" s="80"/>
      <c r="S23" s="80"/>
      <c r="T23" s="80"/>
      <c r="U23" s="81"/>
      <c r="V23" s="79"/>
      <c r="W23" s="81"/>
      <c r="X23" s="9"/>
      <c r="Y23" s="9"/>
      <c r="Z23" s="9"/>
    </row>
    <row r="24" spans="1:26" ht="13.5" customHeight="1" x14ac:dyDescent="0.3">
      <c r="A24" s="9"/>
      <c r="B24" s="91" t="s">
        <v>55</v>
      </c>
      <c r="C24" s="87"/>
      <c r="D24" s="73" t="str">
        <f t="array" ref="D24">IFERROR(INDEX(入力用シート!$C$66:$N$105,MATCH(5,入力用シート!$I$66:$I$105,0),4),"")</f>
        <v/>
      </c>
      <c r="E24" s="74"/>
      <c r="F24" s="74"/>
      <c r="G24" s="74"/>
      <c r="H24" s="75"/>
      <c r="I24" s="73" t="str">
        <f t="array" ref="I24">IFERROR(INDEX(入力用シート!$C$66:$N$105,MATCH(5,入力用シート!$I$66:$I$105,0),2),"")</f>
        <v/>
      </c>
      <c r="J24" s="74"/>
      <c r="K24" s="74"/>
      <c r="L24" s="74"/>
      <c r="M24" s="75"/>
      <c r="N24" s="86" t="str">
        <f t="array" ref="N24">IFERROR(INDEX(入力用シート!$C$66:$N$105,MATCH(5,入力用シート!$I$66:$I$105,0),5),"")</f>
        <v/>
      </c>
      <c r="O24" s="87"/>
      <c r="P24" s="90" t="str">
        <f t="array" ref="P24">IFERROR(INDEX(入力用シート!$C$66:$N$105,MATCH(5,入力用シート!$I$66:$I$105,0),6),"")&amp;""</f>
        <v/>
      </c>
      <c r="Q24" s="83"/>
      <c r="R24" s="83"/>
      <c r="S24" s="83"/>
      <c r="T24" s="83"/>
      <c r="U24" s="87"/>
      <c r="V24" s="90"/>
      <c r="W24" s="87"/>
      <c r="X24" s="9"/>
      <c r="Y24" s="9"/>
      <c r="Z24" s="9"/>
    </row>
    <row r="25" spans="1:26" ht="13.5" customHeight="1" x14ac:dyDescent="0.3">
      <c r="A25" s="9"/>
      <c r="B25" s="88"/>
      <c r="C25" s="89"/>
      <c r="D25" s="76" t="str">
        <f t="array" ref="D25">IFERROR(INDEX(入力用シート!$C$66:$N$105,MATCH(5,入力用シート!$I$66:$I$105,0),3),"")</f>
        <v/>
      </c>
      <c r="E25" s="77"/>
      <c r="F25" s="77"/>
      <c r="G25" s="77"/>
      <c r="H25" s="78"/>
      <c r="I25" s="76" t="str">
        <f t="array" ref="I25">IFERROR(INDEX(入力用シート!$C$66:$N$105,MATCH(5,入力用シート!$I$66:$I$105,0),1),"")</f>
        <v/>
      </c>
      <c r="J25" s="77"/>
      <c r="K25" s="77"/>
      <c r="L25" s="77"/>
      <c r="M25" s="78"/>
      <c r="N25" s="88"/>
      <c r="O25" s="89"/>
      <c r="P25" s="88"/>
      <c r="Q25" s="64"/>
      <c r="R25" s="64"/>
      <c r="S25" s="64"/>
      <c r="T25" s="64"/>
      <c r="U25" s="89"/>
      <c r="V25" s="88"/>
      <c r="W25" s="89"/>
      <c r="X25" s="9"/>
      <c r="Y25" s="9"/>
      <c r="Z25" s="9"/>
    </row>
    <row r="26" spans="1:26" ht="13.5" customHeight="1" x14ac:dyDescent="0.3">
      <c r="A26" s="9"/>
      <c r="B26" s="79"/>
      <c r="C26" s="81"/>
      <c r="D26" s="79"/>
      <c r="E26" s="80"/>
      <c r="F26" s="80"/>
      <c r="G26" s="80"/>
      <c r="H26" s="81"/>
      <c r="I26" s="79"/>
      <c r="J26" s="80"/>
      <c r="K26" s="80"/>
      <c r="L26" s="80"/>
      <c r="M26" s="81"/>
      <c r="N26" s="79"/>
      <c r="O26" s="81"/>
      <c r="P26" s="79"/>
      <c r="Q26" s="80"/>
      <c r="R26" s="80"/>
      <c r="S26" s="80"/>
      <c r="T26" s="80"/>
      <c r="U26" s="81"/>
      <c r="V26" s="79"/>
      <c r="W26" s="81"/>
      <c r="X26" s="9"/>
      <c r="Y26" s="9"/>
      <c r="Z26" s="9"/>
    </row>
    <row r="27" spans="1:26" ht="13.5" customHeight="1" x14ac:dyDescent="0.3">
      <c r="A27" s="9"/>
      <c r="B27" s="91" t="s">
        <v>56</v>
      </c>
      <c r="C27" s="87"/>
      <c r="D27" s="73" t="str">
        <f t="array" ref="D27">IFERROR(INDEX(入力用シート!$C$66:$N$105,MATCH(6,入力用シート!$I$66:$I$105,0),4),"")</f>
        <v/>
      </c>
      <c r="E27" s="74"/>
      <c r="F27" s="74"/>
      <c r="G27" s="74"/>
      <c r="H27" s="75"/>
      <c r="I27" s="73" t="str">
        <f t="array" ref="I27">IFERROR(INDEX(入力用シート!$C$66:$N$105,MATCH(6,入力用シート!$I$66:$I$105,0),2),"")</f>
        <v/>
      </c>
      <c r="J27" s="74"/>
      <c r="K27" s="74"/>
      <c r="L27" s="74"/>
      <c r="M27" s="75"/>
      <c r="N27" s="86" t="str">
        <f t="array" ref="N27">IFERROR(INDEX(入力用シート!$C$66:$N$105,MATCH(6,入力用シート!$I$66:$I$105,0),5),"")</f>
        <v/>
      </c>
      <c r="O27" s="87"/>
      <c r="P27" s="90" t="str">
        <f t="array" ref="P27">IFERROR(INDEX(入力用シート!$C$66:$N$105,MATCH(6,入力用シート!$I$66:$I$105,0),6),"")&amp;""</f>
        <v/>
      </c>
      <c r="Q27" s="83"/>
      <c r="R27" s="83"/>
      <c r="S27" s="83"/>
      <c r="T27" s="83"/>
      <c r="U27" s="87"/>
      <c r="V27" s="90"/>
      <c r="W27" s="87"/>
      <c r="X27" s="9"/>
      <c r="Y27" s="9"/>
      <c r="Z27" s="9"/>
    </row>
    <row r="28" spans="1:26" ht="13.5" customHeight="1" x14ac:dyDescent="0.3">
      <c r="A28" s="9"/>
      <c r="B28" s="88"/>
      <c r="C28" s="89"/>
      <c r="D28" s="76" t="str">
        <f t="array" ref="D28">IFERROR(INDEX(入力用シート!$C$66:$N$105,MATCH(6,入力用シート!$I$66:$I$105,0),3),"")</f>
        <v/>
      </c>
      <c r="E28" s="77"/>
      <c r="F28" s="77"/>
      <c r="G28" s="77"/>
      <c r="H28" s="78"/>
      <c r="I28" s="76" t="str">
        <f t="array" ref="I28">IFERROR(INDEX(入力用シート!$C$66:$N$105,MATCH(6,入力用シート!$I$66:$I$105,0),1),"")</f>
        <v/>
      </c>
      <c r="J28" s="77"/>
      <c r="K28" s="77"/>
      <c r="L28" s="77"/>
      <c r="M28" s="78"/>
      <c r="N28" s="88"/>
      <c r="O28" s="89"/>
      <c r="P28" s="88"/>
      <c r="Q28" s="64"/>
      <c r="R28" s="64"/>
      <c r="S28" s="64"/>
      <c r="T28" s="64"/>
      <c r="U28" s="89"/>
      <c r="V28" s="88"/>
      <c r="W28" s="89"/>
      <c r="X28" s="9"/>
      <c r="Y28" s="9"/>
      <c r="Z28" s="9"/>
    </row>
    <row r="29" spans="1:26" ht="13.5" customHeight="1" x14ac:dyDescent="0.3">
      <c r="A29" s="9"/>
      <c r="B29" s="79"/>
      <c r="C29" s="81"/>
      <c r="D29" s="79"/>
      <c r="E29" s="80"/>
      <c r="F29" s="80"/>
      <c r="G29" s="80"/>
      <c r="H29" s="81"/>
      <c r="I29" s="79"/>
      <c r="J29" s="80"/>
      <c r="K29" s="80"/>
      <c r="L29" s="80"/>
      <c r="M29" s="81"/>
      <c r="N29" s="79"/>
      <c r="O29" s="81"/>
      <c r="P29" s="79"/>
      <c r="Q29" s="80"/>
      <c r="R29" s="80"/>
      <c r="S29" s="80"/>
      <c r="T29" s="80"/>
      <c r="U29" s="81"/>
      <c r="V29" s="79"/>
      <c r="W29" s="81"/>
      <c r="X29" s="9"/>
      <c r="Y29" s="9"/>
      <c r="Z29" s="9"/>
    </row>
    <row r="30" spans="1:26" ht="13.5" customHeight="1" x14ac:dyDescent="0.3">
      <c r="A30" s="9"/>
      <c r="B30" s="91" t="s">
        <v>57</v>
      </c>
      <c r="C30" s="87"/>
      <c r="D30" s="73" t="str">
        <f t="array" ref="D30">IFERROR(INDEX(入力用シート!$C$66:$N$105,MATCH(7,入力用シート!$I$66:$I$105,0),4),"")</f>
        <v/>
      </c>
      <c r="E30" s="74"/>
      <c r="F30" s="74"/>
      <c r="G30" s="74"/>
      <c r="H30" s="75"/>
      <c r="I30" s="73" t="str">
        <f t="array" ref="I30">IFERROR(INDEX(入力用シート!$C$66:$N$105,MATCH(7,入力用シート!$I$66:$I$105,0),2),"")</f>
        <v/>
      </c>
      <c r="J30" s="74"/>
      <c r="K30" s="74"/>
      <c r="L30" s="74"/>
      <c r="M30" s="75"/>
      <c r="N30" s="86" t="str">
        <f t="array" ref="N30">IFERROR(INDEX(入力用シート!$C$66:$N$105,MATCH(7,入力用シート!$I$66:$I$105,0),5),"")</f>
        <v/>
      </c>
      <c r="O30" s="87"/>
      <c r="P30" s="90" t="str">
        <f t="array" ref="P30">IFERROR(INDEX(入力用シート!$C$66:$N$105,MATCH(7,入力用シート!$I$66:$I$105,0),6),"")&amp;""</f>
        <v/>
      </c>
      <c r="Q30" s="83"/>
      <c r="R30" s="83"/>
      <c r="S30" s="83"/>
      <c r="T30" s="83"/>
      <c r="U30" s="87"/>
      <c r="V30" s="90"/>
      <c r="W30" s="87"/>
      <c r="X30" s="9"/>
      <c r="Y30" s="9"/>
      <c r="Z30" s="9"/>
    </row>
    <row r="31" spans="1:26" ht="13.5" customHeight="1" x14ac:dyDescent="0.3">
      <c r="A31" s="9"/>
      <c r="B31" s="88"/>
      <c r="C31" s="89"/>
      <c r="D31" s="76" t="str">
        <f t="array" ref="D31">IFERROR(INDEX(入力用シート!$C$66:$N$105,MATCH(7,入力用シート!$I$66:$I$105,0),3),"")</f>
        <v/>
      </c>
      <c r="E31" s="77"/>
      <c r="F31" s="77"/>
      <c r="G31" s="77"/>
      <c r="H31" s="78"/>
      <c r="I31" s="76" t="str">
        <f t="array" ref="I31">IFERROR(INDEX(入力用シート!$C$66:$N$105,MATCH(7,入力用シート!$I$66:$I$105,0),1),"")</f>
        <v/>
      </c>
      <c r="J31" s="77"/>
      <c r="K31" s="77"/>
      <c r="L31" s="77"/>
      <c r="M31" s="78"/>
      <c r="N31" s="88"/>
      <c r="O31" s="89"/>
      <c r="P31" s="88"/>
      <c r="Q31" s="64"/>
      <c r="R31" s="64"/>
      <c r="S31" s="64"/>
      <c r="T31" s="64"/>
      <c r="U31" s="89"/>
      <c r="V31" s="88"/>
      <c r="W31" s="89"/>
      <c r="X31" s="9"/>
      <c r="Y31" s="9"/>
      <c r="Z31" s="9"/>
    </row>
    <row r="32" spans="1:26" ht="13.5" customHeight="1" x14ac:dyDescent="0.3">
      <c r="A32" s="9"/>
      <c r="B32" s="79"/>
      <c r="C32" s="81"/>
      <c r="D32" s="79"/>
      <c r="E32" s="80"/>
      <c r="F32" s="80"/>
      <c r="G32" s="80"/>
      <c r="H32" s="81"/>
      <c r="I32" s="79"/>
      <c r="J32" s="80"/>
      <c r="K32" s="80"/>
      <c r="L32" s="80"/>
      <c r="M32" s="81"/>
      <c r="N32" s="79"/>
      <c r="O32" s="81"/>
      <c r="P32" s="79"/>
      <c r="Q32" s="80"/>
      <c r="R32" s="80"/>
      <c r="S32" s="80"/>
      <c r="T32" s="80"/>
      <c r="U32" s="81"/>
      <c r="V32" s="79"/>
      <c r="W32" s="81"/>
      <c r="X32" s="9"/>
      <c r="Y32" s="9"/>
      <c r="Z32" s="9"/>
    </row>
    <row r="33" spans="1:26" ht="13.5" customHeight="1" x14ac:dyDescent="0.3">
      <c r="A33" s="9"/>
      <c r="B33" s="91" t="s">
        <v>58</v>
      </c>
      <c r="C33" s="87"/>
      <c r="D33" s="73" t="str">
        <f t="array" ref="D33">IFERROR(INDEX(入力用シート!$C$66:$N$105,MATCH(8,入力用シート!$I$66:$I$105,0),4),"")</f>
        <v/>
      </c>
      <c r="E33" s="74"/>
      <c r="F33" s="74"/>
      <c r="G33" s="74"/>
      <c r="H33" s="75"/>
      <c r="I33" s="73" t="str">
        <f t="array" ref="I33">IFERROR(INDEX(入力用シート!$C$66:$N$105,MATCH(8,入力用シート!$I$66:$I$105,0),2),"")</f>
        <v/>
      </c>
      <c r="J33" s="74"/>
      <c r="K33" s="74"/>
      <c r="L33" s="74"/>
      <c r="M33" s="75"/>
      <c r="N33" s="86" t="str">
        <f t="array" ref="N33">IFERROR(INDEX(入力用シート!$C$66:$N$105,MATCH(8,入力用シート!$I$66:$I$105,0),5),"")</f>
        <v/>
      </c>
      <c r="O33" s="87"/>
      <c r="P33" s="90" t="str">
        <f t="array" ref="P33">IFERROR(INDEX(入力用シート!$C$66:$N$105,MATCH(8,入力用シート!$I$66:$I$105,0),6),"")&amp;""</f>
        <v/>
      </c>
      <c r="Q33" s="83"/>
      <c r="R33" s="83"/>
      <c r="S33" s="83"/>
      <c r="T33" s="83"/>
      <c r="U33" s="87"/>
      <c r="V33" s="90"/>
      <c r="W33" s="87"/>
      <c r="X33" s="9"/>
      <c r="Y33" s="9"/>
      <c r="Z33" s="9"/>
    </row>
    <row r="34" spans="1:26" ht="13.5" customHeight="1" x14ac:dyDescent="0.3">
      <c r="A34" s="9"/>
      <c r="B34" s="88"/>
      <c r="C34" s="89"/>
      <c r="D34" s="76" t="str">
        <f t="array" ref="D34">IFERROR(INDEX(入力用シート!$C$66:$N$105,MATCH(8,入力用シート!$I$66:$I$105,0),3),"")</f>
        <v/>
      </c>
      <c r="E34" s="77"/>
      <c r="F34" s="77"/>
      <c r="G34" s="77"/>
      <c r="H34" s="78"/>
      <c r="I34" s="76" t="str">
        <f t="array" ref="I34">IFERROR(INDEX(入力用シート!$C$66:$N$105,MATCH(8,入力用シート!$I$66:$I$105,0),1),"")</f>
        <v/>
      </c>
      <c r="J34" s="77"/>
      <c r="K34" s="77"/>
      <c r="L34" s="77"/>
      <c r="M34" s="78"/>
      <c r="N34" s="88"/>
      <c r="O34" s="89"/>
      <c r="P34" s="88"/>
      <c r="Q34" s="64"/>
      <c r="R34" s="64"/>
      <c r="S34" s="64"/>
      <c r="T34" s="64"/>
      <c r="U34" s="89"/>
      <c r="V34" s="88"/>
      <c r="W34" s="89"/>
      <c r="X34" s="9"/>
      <c r="Y34" s="9"/>
      <c r="Z34" s="9"/>
    </row>
    <row r="35" spans="1:26" ht="13.5" customHeight="1" x14ac:dyDescent="0.3">
      <c r="A35" s="9"/>
      <c r="B35" s="79"/>
      <c r="C35" s="81"/>
      <c r="D35" s="79"/>
      <c r="E35" s="80"/>
      <c r="F35" s="80"/>
      <c r="G35" s="80"/>
      <c r="H35" s="81"/>
      <c r="I35" s="79"/>
      <c r="J35" s="80"/>
      <c r="K35" s="80"/>
      <c r="L35" s="80"/>
      <c r="M35" s="81"/>
      <c r="N35" s="79"/>
      <c r="O35" s="81"/>
      <c r="P35" s="79"/>
      <c r="Q35" s="80"/>
      <c r="R35" s="80"/>
      <c r="S35" s="80"/>
      <c r="T35" s="80"/>
      <c r="U35" s="81"/>
      <c r="V35" s="79"/>
      <c r="W35" s="81"/>
      <c r="X35" s="9"/>
      <c r="Y35" s="9"/>
      <c r="Z35" s="9"/>
    </row>
    <row r="36" spans="1:26" ht="13.5" customHeight="1" x14ac:dyDescent="0.3">
      <c r="A36" s="9"/>
      <c r="B36" s="91" t="s">
        <v>59</v>
      </c>
      <c r="C36" s="87"/>
      <c r="D36" s="73" t="str">
        <f t="array" ref="D36">IFERROR(INDEX(入力用シート!$C$66:$N$105,MATCH(9,入力用シート!$I$66:$I$105,0),4),"")</f>
        <v/>
      </c>
      <c r="E36" s="74"/>
      <c r="F36" s="74"/>
      <c r="G36" s="74"/>
      <c r="H36" s="75"/>
      <c r="I36" s="73" t="str">
        <f t="array" ref="I36">IFERROR(INDEX(入力用シート!$C$66:$N$105,MATCH(9,入力用シート!$I$66:$I$105,0),2),"")</f>
        <v/>
      </c>
      <c r="J36" s="74"/>
      <c r="K36" s="74"/>
      <c r="L36" s="74"/>
      <c r="M36" s="75"/>
      <c r="N36" s="86" t="str">
        <f t="array" ref="N36">IFERROR(INDEX(入力用シート!$C$66:$N$105,MATCH(9,入力用シート!$I$66:$I$105,0),5),"")</f>
        <v/>
      </c>
      <c r="O36" s="87"/>
      <c r="P36" s="90" t="str">
        <f t="array" ref="P36">IFERROR(INDEX(入力用シート!$C$66:$N$105,MATCH(9,入力用シート!$I$66:$I$105,0),6),"")&amp;""</f>
        <v/>
      </c>
      <c r="Q36" s="83"/>
      <c r="R36" s="83"/>
      <c r="S36" s="83"/>
      <c r="T36" s="83"/>
      <c r="U36" s="87"/>
      <c r="V36" s="90"/>
      <c r="W36" s="87"/>
      <c r="X36" s="9"/>
      <c r="Y36" s="9"/>
      <c r="Z36" s="9"/>
    </row>
    <row r="37" spans="1:26" ht="13.5" customHeight="1" x14ac:dyDescent="0.3">
      <c r="A37" s="9"/>
      <c r="B37" s="88"/>
      <c r="C37" s="89"/>
      <c r="D37" s="76" t="str">
        <f t="array" ref="D37">IFERROR(INDEX(入力用シート!$C$66:$N$105,MATCH(9,入力用シート!$I$66:$I$105,0),3),"")</f>
        <v/>
      </c>
      <c r="E37" s="77"/>
      <c r="F37" s="77"/>
      <c r="G37" s="77"/>
      <c r="H37" s="78"/>
      <c r="I37" s="76" t="str">
        <f t="array" ref="I37">IFERROR(INDEX(入力用シート!$C$66:$N$105,MATCH(9,入力用シート!$I$66:$I$105,0),1),"")</f>
        <v/>
      </c>
      <c r="J37" s="77"/>
      <c r="K37" s="77"/>
      <c r="L37" s="77"/>
      <c r="M37" s="78"/>
      <c r="N37" s="88"/>
      <c r="O37" s="89"/>
      <c r="P37" s="88"/>
      <c r="Q37" s="64"/>
      <c r="R37" s="64"/>
      <c r="S37" s="64"/>
      <c r="T37" s="64"/>
      <c r="U37" s="89"/>
      <c r="V37" s="88"/>
      <c r="W37" s="89"/>
      <c r="X37" s="9"/>
      <c r="Y37" s="9"/>
      <c r="Z37" s="9"/>
    </row>
    <row r="38" spans="1:26" ht="13.5" customHeight="1" x14ac:dyDescent="0.3">
      <c r="A38" s="9"/>
      <c r="B38" s="79"/>
      <c r="C38" s="81"/>
      <c r="D38" s="79"/>
      <c r="E38" s="80"/>
      <c r="F38" s="80"/>
      <c r="G38" s="80"/>
      <c r="H38" s="81"/>
      <c r="I38" s="79"/>
      <c r="J38" s="80"/>
      <c r="K38" s="80"/>
      <c r="L38" s="80"/>
      <c r="M38" s="81"/>
      <c r="N38" s="79"/>
      <c r="O38" s="81"/>
      <c r="P38" s="79"/>
      <c r="Q38" s="80"/>
      <c r="R38" s="80"/>
      <c r="S38" s="80"/>
      <c r="T38" s="80"/>
      <c r="U38" s="81"/>
      <c r="V38" s="79"/>
      <c r="W38" s="81"/>
      <c r="X38" s="9"/>
      <c r="Y38" s="9"/>
      <c r="Z38" s="9"/>
    </row>
    <row r="39" spans="1:26" ht="13.5" customHeight="1" x14ac:dyDescent="0.3">
      <c r="A39" s="9"/>
      <c r="B39" s="91" t="s">
        <v>60</v>
      </c>
      <c r="C39" s="87"/>
      <c r="D39" s="73" t="str">
        <f t="array" ref="D39">IFERROR(INDEX(入力用シート!$C$66:$N$105,MATCH(10,入力用シート!$I$66:$I$105,0),4),"")</f>
        <v/>
      </c>
      <c r="E39" s="74"/>
      <c r="F39" s="74"/>
      <c r="G39" s="74"/>
      <c r="H39" s="75"/>
      <c r="I39" s="73" t="str">
        <f t="array" ref="I39">IFERROR(INDEX(入力用シート!$C$66:$N$105,MATCH(10,入力用シート!$I$66:$I$105,0),2),"")</f>
        <v/>
      </c>
      <c r="J39" s="74"/>
      <c r="K39" s="74"/>
      <c r="L39" s="74"/>
      <c r="M39" s="75"/>
      <c r="N39" s="86" t="str">
        <f t="array" ref="N39">IFERROR(INDEX(入力用シート!$C$66:$N$105,MATCH(10,入力用シート!$I$66:$I$105,0),5),"")</f>
        <v/>
      </c>
      <c r="O39" s="87"/>
      <c r="P39" s="90" t="str">
        <f t="array" ref="P39">IFERROR(INDEX(入力用シート!$C$66:$N$105,MATCH(10,入力用シート!$I$66:$I$105,0),6),"")&amp;""</f>
        <v/>
      </c>
      <c r="Q39" s="83"/>
      <c r="R39" s="83"/>
      <c r="S39" s="83"/>
      <c r="T39" s="83"/>
      <c r="U39" s="87"/>
      <c r="V39" s="90"/>
      <c r="W39" s="87"/>
      <c r="X39" s="9"/>
      <c r="Y39" s="9"/>
      <c r="Z39" s="9"/>
    </row>
    <row r="40" spans="1:26" ht="13.5" customHeight="1" x14ac:dyDescent="0.3">
      <c r="A40" s="9"/>
      <c r="B40" s="88"/>
      <c r="C40" s="89"/>
      <c r="D40" s="76" t="str">
        <f t="array" ref="D40">IFERROR(INDEX(入力用シート!$C$66:$N$105,MATCH(10,入力用シート!$I$66:$I$105,0),3),"")</f>
        <v/>
      </c>
      <c r="E40" s="77"/>
      <c r="F40" s="77"/>
      <c r="G40" s="77"/>
      <c r="H40" s="78"/>
      <c r="I40" s="76" t="str">
        <f t="array" ref="I40">IFERROR(INDEX(入力用シート!$C$66:$N$105,MATCH(10,入力用シート!$I$66:$I$105,0),1),"")</f>
        <v/>
      </c>
      <c r="J40" s="77"/>
      <c r="K40" s="77"/>
      <c r="L40" s="77"/>
      <c r="M40" s="78"/>
      <c r="N40" s="88"/>
      <c r="O40" s="89"/>
      <c r="P40" s="88"/>
      <c r="Q40" s="64"/>
      <c r="R40" s="64"/>
      <c r="S40" s="64"/>
      <c r="T40" s="64"/>
      <c r="U40" s="89"/>
      <c r="V40" s="88"/>
      <c r="W40" s="89"/>
      <c r="X40" s="9"/>
      <c r="Y40" s="9"/>
      <c r="Z40" s="9"/>
    </row>
    <row r="41" spans="1:26" ht="13.5" customHeight="1" x14ac:dyDescent="0.3">
      <c r="A41" s="9"/>
      <c r="B41" s="79"/>
      <c r="C41" s="81"/>
      <c r="D41" s="79"/>
      <c r="E41" s="80"/>
      <c r="F41" s="80"/>
      <c r="G41" s="80"/>
      <c r="H41" s="81"/>
      <c r="I41" s="79"/>
      <c r="J41" s="80"/>
      <c r="K41" s="80"/>
      <c r="L41" s="80"/>
      <c r="M41" s="81"/>
      <c r="N41" s="79"/>
      <c r="O41" s="81"/>
      <c r="P41" s="79"/>
      <c r="Q41" s="80"/>
      <c r="R41" s="80"/>
      <c r="S41" s="80"/>
      <c r="T41" s="80"/>
      <c r="U41" s="81"/>
      <c r="V41" s="79"/>
      <c r="W41" s="81"/>
      <c r="X41" s="9"/>
      <c r="Y41" s="9"/>
      <c r="Z41" s="9"/>
    </row>
    <row r="42" spans="1:26" ht="13.5" customHeight="1" x14ac:dyDescent="0.3">
      <c r="A42" s="9"/>
      <c r="B42" s="91" t="s">
        <v>61</v>
      </c>
      <c r="C42" s="87"/>
      <c r="D42" s="73" t="str">
        <f t="array" ref="D42">IFERROR(INDEX(入力用シート!$C$66:$N$105,MATCH(11,入力用シート!$I$66:$I$105,0),4),"")</f>
        <v/>
      </c>
      <c r="E42" s="74"/>
      <c r="F42" s="74"/>
      <c r="G42" s="74"/>
      <c r="H42" s="75"/>
      <c r="I42" s="73" t="str">
        <f t="array" ref="I42">IFERROR(INDEX(入力用シート!$C$66:$N$105,MATCH(11,入力用シート!$I$66:$I$105,0),2),"")</f>
        <v/>
      </c>
      <c r="J42" s="74"/>
      <c r="K42" s="74"/>
      <c r="L42" s="74"/>
      <c r="M42" s="75"/>
      <c r="N42" s="86" t="str">
        <f t="array" ref="N42">IFERROR(INDEX(入力用シート!$C$66:$N$105,MATCH(11,入力用シート!$I$66:$I$105,0),5),"")</f>
        <v/>
      </c>
      <c r="O42" s="87"/>
      <c r="P42" s="90" t="str">
        <f t="array" ref="P42">IFERROR(INDEX(入力用シート!$C$66:$N$105,MATCH(11,入力用シート!$I$66:$I$105,0),6),"")&amp;""</f>
        <v/>
      </c>
      <c r="Q42" s="83"/>
      <c r="R42" s="83"/>
      <c r="S42" s="83"/>
      <c r="T42" s="83"/>
      <c r="U42" s="87"/>
      <c r="V42" s="90"/>
      <c r="W42" s="87"/>
      <c r="X42" s="9"/>
      <c r="Y42" s="9"/>
      <c r="Z42" s="9"/>
    </row>
    <row r="43" spans="1:26" ht="13.5" customHeight="1" x14ac:dyDescent="0.3">
      <c r="A43" s="9"/>
      <c r="B43" s="88"/>
      <c r="C43" s="89"/>
      <c r="D43" s="76" t="str">
        <f t="array" ref="D43">IFERROR(INDEX(入力用シート!$C$66:$N$105,MATCH(11,入力用シート!$I$66:$I$105,0),3),"")</f>
        <v/>
      </c>
      <c r="E43" s="77"/>
      <c r="F43" s="77"/>
      <c r="G43" s="77"/>
      <c r="H43" s="78"/>
      <c r="I43" s="76" t="str">
        <f t="array" ref="I43">IFERROR(INDEX(入力用シート!$C$66:$N$105,MATCH(11,入力用シート!$I$66:$I$105,0),1),"")</f>
        <v/>
      </c>
      <c r="J43" s="77"/>
      <c r="K43" s="77"/>
      <c r="L43" s="77"/>
      <c r="M43" s="78"/>
      <c r="N43" s="88"/>
      <c r="O43" s="89"/>
      <c r="P43" s="88"/>
      <c r="Q43" s="64"/>
      <c r="R43" s="64"/>
      <c r="S43" s="64"/>
      <c r="T43" s="64"/>
      <c r="U43" s="89"/>
      <c r="V43" s="88"/>
      <c r="W43" s="89"/>
      <c r="X43" s="9"/>
      <c r="Y43" s="9"/>
      <c r="Z43" s="9"/>
    </row>
    <row r="44" spans="1:26" ht="13.5" customHeight="1" x14ac:dyDescent="0.3">
      <c r="A44" s="9"/>
      <c r="B44" s="79"/>
      <c r="C44" s="81"/>
      <c r="D44" s="79"/>
      <c r="E44" s="80"/>
      <c r="F44" s="80"/>
      <c r="G44" s="80"/>
      <c r="H44" s="81"/>
      <c r="I44" s="79"/>
      <c r="J44" s="80"/>
      <c r="K44" s="80"/>
      <c r="L44" s="80"/>
      <c r="M44" s="81"/>
      <c r="N44" s="79"/>
      <c r="O44" s="81"/>
      <c r="P44" s="79"/>
      <c r="Q44" s="80"/>
      <c r="R44" s="80"/>
      <c r="S44" s="80"/>
      <c r="T44" s="80"/>
      <c r="U44" s="81"/>
      <c r="V44" s="79"/>
      <c r="W44" s="81"/>
      <c r="X44" s="9"/>
      <c r="Y44" s="9"/>
      <c r="Z44" s="9"/>
    </row>
    <row r="45" spans="1:26" ht="13.5" customHeight="1" x14ac:dyDescent="0.3">
      <c r="A45" s="9"/>
      <c r="B45" s="91" t="s">
        <v>62</v>
      </c>
      <c r="C45" s="87"/>
      <c r="D45" s="73" t="str">
        <f t="array" ref="D45">IFERROR(INDEX(入力用シート!$C$66:$N$105,MATCH(12,入力用シート!$I$66:$I$105,0),4),"")</f>
        <v/>
      </c>
      <c r="E45" s="74"/>
      <c r="F45" s="74"/>
      <c r="G45" s="74"/>
      <c r="H45" s="75"/>
      <c r="I45" s="73" t="str">
        <f t="array" ref="I45">IFERROR(INDEX(入力用シート!$C$66:$N$105,MATCH(12,入力用シート!$I$66:$I$105,0),2),"")</f>
        <v/>
      </c>
      <c r="J45" s="74"/>
      <c r="K45" s="74"/>
      <c r="L45" s="74"/>
      <c r="M45" s="75"/>
      <c r="N45" s="86" t="str">
        <f t="array" ref="N45">IFERROR(INDEX(入力用シート!$C$66:$N$105,MATCH(12,入力用シート!$I$66:$I$105,0),5),"")</f>
        <v/>
      </c>
      <c r="O45" s="87"/>
      <c r="P45" s="90" t="str">
        <f t="array" ref="P45">IFERROR(INDEX(入力用シート!$C$66:$N$105,MATCH(12,入力用シート!$I$66:$I$105,0),6),"")&amp;""</f>
        <v/>
      </c>
      <c r="Q45" s="83"/>
      <c r="R45" s="83"/>
      <c r="S45" s="83"/>
      <c r="T45" s="83"/>
      <c r="U45" s="87"/>
      <c r="V45" s="90"/>
      <c r="W45" s="87"/>
      <c r="X45" s="9"/>
      <c r="Y45" s="9"/>
      <c r="Z45" s="9"/>
    </row>
    <row r="46" spans="1:26" ht="13.5" customHeight="1" x14ac:dyDescent="0.3">
      <c r="A46" s="9"/>
      <c r="B46" s="88"/>
      <c r="C46" s="89"/>
      <c r="D46" s="76" t="str">
        <f t="array" ref="D46">IFERROR(INDEX(入力用シート!$C$66:$N$105,MATCH(12,入力用シート!$I$66:$I$105,0),3),"")</f>
        <v/>
      </c>
      <c r="E46" s="77"/>
      <c r="F46" s="77"/>
      <c r="G46" s="77"/>
      <c r="H46" s="78"/>
      <c r="I46" s="76" t="str">
        <f t="array" ref="I46">IFERROR(INDEX(入力用シート!$C$66:$N$105,MATCH(12,入力用シート!$I$66:$I$105,0),1),"")</f>
        <v/>
      </c>
      <c r="J46" s="77"/>
      <c r="K46" s="77"/>
      <c r="L46" s="77"/>
      <c r="M46" s="78"/>
      <c r="N46" s="88"/>
      <c r="O46" s="89"/>
      <c r="P46" s="88"/>
      <c r="Q46" s="64"/>
      <c r="R46" s="64"/>
      <c r="S46" s="64"/>
      <c r="T46" s="64"/>
      <c r="U46" s="89"/>
      <c r="V46" s="88"/>
      <c r="W46" s="89"/>
      <c r="X46" s="9"/>
      <c r="Y46" s="9"/>
      <c r="Z46" s="9"/>
    </row>
    <row r="47" spans="1:26" ht="13.5" customHeight="1" x14ac:dyDescent="0.3">
      <c r="A47" s="9"/>
      <c r="B47" s="79"/>
      <c r="C47" s="81"/>
      <c r="D47" s="79"/>
      <c r="E47" s="80"/>
      <c r="F47" s="80"/>
      <c r="G47" s="80"/>
      <c r="H47" s="81"/>
      <c r="I47" s="79"/>
      <c r="J47" s="80"/>
      <c r="K47" s="80"/>
      <c r="L47" s="80"/>
      <c r="M47" s="81"/>
      <c r="N47" s="79"/>
      <c r="O47" s="81"/>
      <c r="P47" s="79"/>
      <c r="Q47" s="80"/>
      <c r="R47" s="80"/>
      <c r="S47" s="80"/>
      <c r="T47" s="80"/>
      <c r="U47" s="81"/>
      <c r="V47" s="79"/>
      <c r="W47" s="81"/>
      <c r="X47" s="9"/>
      <c r="Y47" s="9"/>
      <c r="Z47" s="9"/>
    </row>
    <row r="48" spans="1:26" ht="13.5" customHeight="1" x14ac:dyDescent="0.3">
      <c r="A48" s="9"/>
      <c r="B48" s="91" t="s">
        <v>63</v>
      </c>
      <c r="C48" s="87"/>
      <c r="D48" s="73" t="str">
        <f t="array" ref="D48">IFERROR(INDEX(入力用シート!$C$66:$N$105,MATCH(13,入力用シート!$I$66:$I$105,0),4),"")</f>
        <v/>
      </c>
      <c r="E48" s="74"/>
      <c r="F48" s="74"/>
      <c r="G48" s="74"/>
      <c r="H48" s="75"/>
      <c r="I48" s="73" t="str">
        <f t="array" ref="I48">IFERROR(INDEX(入力用シート!$C$66:$N$105,MATCH(13,入力用シート!$I$66:$I$105,0),2),"")</f>
        <v/>
      </c>
      <c r="J48" s="74"/>
      <c r="K48" s="74"/>
      <c r="L48" s="74"/>
      <c r="M48" s="75"/>
      <c r="N48" s="86" t="str">
        <f t="array" ref="N48">IFERROR(INDEX(入力用シート!$C$66:$N$105,MATCH(13,入力用シート!$I$66:$I$105,0),5),"")</f>
        <v/>
      </c>
      <c r="O48" s="87"/>
      <c r="P48" s="90" t="str">
        <f t="array" ref="P48">IFERROR(INDEX(入力用シート!$C$66:$N$105,MATCH(13,入力用シート!$I$66:$I$105,0),6),"")&amp;""</f>
        <v/>
      </c>
      <c r="Q48" s="83"/>
      <c r="R48" s="83"/>
      <c r="S48" s="83"/>
      <c r="T48" s="83"/>
      <c r="U48" s="87"/>
      <c r="V48" s="90"/>
      <c r="W48" s="87"/>
      <c r="X48" s="9"/>
      <c r="Y48" s="9"/>
      <c r="Z48" s="9"/>
    </row>
    <row r="49" spans="1:26" ht="13.5" customHeight="1" x14ac:dyDescent="0.3">
      <c r="A49" s="9"/>
      <c r="B49" s="88"/>
      <c r="C49" s="89"/>
      <c r="D49" s="76" t="str">
        <f t="array" ref="D49">IFERROR(INDEX(入力用シート!$C$66:$N$105,MATCH(13,入力用シート!$I$66:$I$105,0),3),"")</f>
        <v/>
      </c>
      <c r="E49" s="77"/>
      <c r="F49" s="77"/>
      <c r="G49" s="77"/>
      <c r="H49" s="78"/>
      <c r="I49" s="76" t="str">
        <f t="array" ref="I49">IFERROR(INDEX(入力用シート!$C$66:$N$105,MATCH(13,入力用シート!$I$66:$I$105,0),1),"")</f>
        <v/>
      </c>
      <c r="J49" s="77"/>
      <c r="K49" s="77"/>
      <c r="L49" s="77"/>
      <c r="M49" s="78"/>
      <c r="N49" s="88"/>
      <c r="O49" s="89"/>
      <c r="P49" s="88"/>
      <c r="Q49" s="64"/>
      <c r="R49" s="64"/>
      <c r="S49" s="64"/>
      <c r="T49" s="64"/>
      <c r="U49" s="89"/>
      <c r="V49" s="88"/>
      <c r="W49" s="89"/>
      <c r="X49" s="9"/>
      <c r="Y49" s="9"/>
      <c r="Z49" s="9"/>
    </row>
    <row r="50" spans="1:26" ht="13.5" customHeight="1" x14ac:dyDescent="0.3">
      <c r="A50" s="9"/>
      <c r="B50" s="79"/>
      <c r="C50" s="81"/>
      <c r="D50" s="79"/>
      <c r="E50" s="80"/>
      <c r="F50" s="80"/>
      <c r="G50" s="80"/>
      <c r="H50" s="81"/>
      <c r="I50" s="79"/>
      <c r="J50" s="80"/>
      <c r="K50" s="80"/>
      <c r="L50" s="80"/>
      <c r="M50" s="81"/>
      <c r="N50" s="79"/>
      <c r="O50" s="81"/>
      <c r="P50" s="79"/>
      <c r="Q50" s="80"/>
      <c r="R50" s="80"/>
      <c r="S50" s="80"/>
      <c r="T50" s="80"/>
      <c r="U50" s="81"/>
      <c r="V50" s="79"/>
      <c r="W50" s="81"/>
      <c r="X50" s="9"/>
      <c r="Y50" s="9"/>
      <c r="Z50" s="9"/>
    </row>
    <row r="51" spans="1:26" ht="13.5" customHeight="1" x14ac:dyDescent="0.3">
      <c r="A51" s="9"/>
      <c r="B51" s="91" t="s">
        <v>64</v>
      </c>
      <c r="C51" s="87"/>
      <c r="D51" s="73" t="str">
        <f t="array" ref="D51">IFERROR(INDEX(入力用シート!$C$66:$N$105,MATCH(14,入力用シート!$I$66:$I$105,0),4),"")</f>
        <v/>
      </c>
      <c r="E51" s="74"/>
      <c r="F51" s="74"/>
      <c r="G51" s="74"/>
      <c r="H51" s="75"/>
      <c r="I51" s="73" t="str">
        <f t="array" ref="I51">IFERROR(INDEX(入力用シート!$C$66:$N$105,MATCH(14,入力用シート!$I$66:$I$105,0),2),"")</f>
        <v/>
      </c>
      <c r="J51" s="74"/>
      <c r="K51" s="74"/>
      <c r="L51" s="74"/>
      <c r="M51" s="75"/>
      <c r="N51" s="86" t="str">
        <f t="array" ref="N51">IFERROR(INDEX(入力用シート!$C$66:$N$105,MATCH(14,入力用シート!$I$66:$I$105,0),5),"")</f>
        <v/>
      </c>
      <c r="O51" s="87"/>
      <c r="P51" s="90" t="str">
        <f t="array" ref="P51">IFERROR(INDEX(入力用シート!$C$66:$N$105,MATCH(14,入力用シート!$I$66:$I$105,0),6),"")&amp;""</f>
        <v/>
      </c>
      <c r="Q51" s="83"/>
      <c r="R51" s="83"/>
      <c r="S51" s="83"/>
      <c r="T51" s="83"/>
      <c r="U51" s="87"/>
      <c r="V51" s="90"/>
      <c r="W51" s="87"/>
      <c r="X51" s="9"/>
      <c r="Y51" s="9"/>
      <c r="Z51" s="9"/>
    </row>
    <row r="52" spans="1:26" ht="13.5" customHeight="1" x14ac:dyDescent="0.3">
      <c r="A52" s="9"/>
      <c r="B52" s="88"/>
      <c r="C52" s="89"/>
      <c r="D52" s="76" t="str">
        <f t="array" ref="D52">IFERROR(INDEX(入力用シート!$C$66:$N$105,MATCH(14,入力用シート!$I$66:$I$105,0),3),"")</f>
        <v/>
      </c>
      <c r="E52" s="77"/>
      <c r="F52" s="77"/>
      <c r="G52" s="77"/>
      <c r="H52" s="78"/>
      <c r="I52" s="76" t="str">
        <f t="array" ref="I52">IFERROR(INDEX(入力用シート!$C$66:$N$105,MATCH(14,入力用シート!$I$66:$I$105,0),1),"")</f>
        <v/>
      </c>
      <c r="J52" s="77"/>
      <c r="K52" s="77"/>
      <c r="L52" s="77"/>
      <c r="M52" s="78"/>
      <c r="N52" s="88"/>
      <c r="O52" s="89"/>
      <c r="P52" s="88"/>
      <c r="Q52" s="64"/>
      <c r="R52" s="64"/>
      <c r="S52" s="64"/>
      <c r="T52" s="64"/>
      <c r="U52" s="89"/>
      <c r="V52" s="88"/>
      <c r="W52" s="89"/>
      <c r="X52" s="9"/>
      <c r="Y52" s="9"/>
      <c r="Z52" s="9"/>
    </row>
    <row r="53" spans="1:26" ht="13.5" customHeight="1" x14ac:dyDescent="0.3">
      <c r="A53" s="9"/>
      <c r="B53" s="79"/>
      <c r="C53" s="81"/>
      <c r="D53" s="79"/>
      <c r="E53" s="80"/>
      <c r="F53" s="80"/>
      <c r="G53" s="80"/>
      <c r="H53" s="81"/>
      <c r="I53" s="79"/>
      <c r="J53" s="80"/>
      <c r="K53" s="80"/>
      <c r="L53" s="80"/>
      <c r="M53" s="81"/>
      <c r="N53" s="79"/>
      <c r="O53" s="81"/>
      <c r="P53" s="79"/>
      <c r="Q53" s="80"/>
      <c r="R53" s="80"/>
      <c r="S53" s="80"/>
      <c r="T53" s="80"/>
      <c r="U53" s="81"/>
      <c r="V53" s="79"/>
      <c r="W53" s="81"/>
      <c r="X53" s="9"/>
      <c r="Y53" s="9"/>
      <c r="Z53" s="9"/>
    </row>
    <row r="54" spans="1:26" ht="13.5" customHeight="1" x14ac:dyDescent="0.3">
      <c r="A54" s="9"/>
      <c r="B54" s="91" t="s">
        <v>65</v>
      </c>
      <c r="C54" s="87"/>
      <c r="D54" s="73" t="str">
        <f t="array" ref="D54">IFERROR(INDEX(入力用シート!$C$66:$N$105,MATCH(15,入力用シート!$I$66:$I$105,0),4),"")</f>
        <v/>
      </c>
      <c r="E54" s="74"/>
      <c r="F54" s="74"/>
      <c r="G54" s="74"/>
      <c r="H54" s="75"/>
      <c r="I54" s="73" t="str">
        <f t="array" ref="I54">IFERROR(INDEX(入力用シート!$C$66:$N$105,MATCH(15,入力用シート!$I$66:$I$105,0),2),"")</f>
        <v/>
      </c>
      <c r="J54" s="74"/>
      <c r="K54" s="74"/>
      <c r="L54" s="74"/>
      <c r="M54" s="75"/>
      <c r="N54" s="86" t="str">
        <f t="array" ref="N54">IFERROR(INDEX(入力用シート!$C$66:$N$105,MATCH(15,入力用シート!$I$66:$I$105,0),5),"")</f>
        <v/>
      </c>
      <c r="O54" s="87"/>
      <c r="P54" s="90" t="str">
        <f t="array" ref="P54">IFERROR(INDEX(入力用シート!$C$66:$N$105,MATCH(15,入力用シート!$I$66:$I$105,0),6),"")&amp;""</f>
        <v/>
      </c>
      <c r="Q54" s="83"/>
      <c r="R54" s="83"/>
      <c r="S54" s="83"/>
      <c r="T54" s="83"/>
      <c r="U54" s="87"/>
      <c r="V54" s="90"/>
      <c r="W54" s="87"/>
      <c r="X54" s="9"/>
      <c r="Y54" s="9"/>
      <c r="Z54" s="9"/>
    </row>
    <row r="55" spans="1:26" ht="13.5" customHeight="1" x14ac:dyDescent="0.3">
      <c r="A55" s="9"/>
      <c r="B55" s="88"/>
      <c r="C55" s="89"/>
      <c r="D55" s="76" t="str">
        <f t="array" ref="D55">IFERROR(INDEX(入力用シート!$C$66:$N$105,MATCH(15,入力用シート!$I$66:$I$105,0),3),"")</f>
        <v/>
      </c>
      <c r="E55" s="77"/>
      <c r="F55" s="77"/>
      <c r="G55" s="77"/>
      <c r="H55" s="78"/>
      <c r="I55" s="76" t="str">
        <f t="array" ref="I55">IFERROR(INDEX(入力用シート!$C$66:$N$105,MATCH(15,入力用シート!$I$66:$I$105,0),1),"")</f>
        <v/>
      </c>
      <c r="J55" s="77"/>
      <c r="K55" s="77"/>
      <c r="L55" s="77"/>
      <c r="M55" s="78"/>
      <c r="N55" s="88"/>
      <c r="O55" s="89"/>
      <c r="P55" s="88"/>
      <c r="Q55" s="64"/>
      <c r="R55" s="64"/>
      <c r="S55" s="64"/>
      <c r="T55" s="64"/>
      <c r="U55" s="89"/>
      <c r="V55" s="88"/>
      <c r="W55" s="89"/>
      <c r="X55" s="9"/>
      <c r="Y55" s="9"/>
      <c r="Z55" s="9"/>
    </row>
    <row r="56" spans="1:26" ht="13.5" customHeight="1" x14ac:dyDescent="0.3">
      <c r="A56" s="9"/>
      <c r="B56" s="79"/>
      <c r="C56" s="81"/>
      <c r="D56" s="79"/>
      <c r="E56" s="80"/>
      <c r="F56" s="80"/>
      <c r="G56" s="80"/>
      <c r="H56" s="81"/>
      <c r="I56" s="79"/>
      <c r="J56" s="80"/>
      <c r="K56" s="80"/>
      <c r="L56" s="80"/>
      <c r="M56" s="81"/>
      <c r="N56" s="79"/>
      <c r="O56" s="81"/>
      <c r="P56" s="79"/>
      <c r="Q56" s="80"/>
      <c r="R56" s="80"/>
      <c r="S56" s="80"/>
      <c r="T56" s="80"/>
      <c r="U56" s="81"/>
      <c r="V56" s="79"/>
      <c r="W56" s="81"/>
      <c r="X56" s="9"/>
      <c r="Y56" s="9"/>
      <c r="Z56" s="9"/>
    </row>
    <row r="57" spans="1:26" ht="12" customHeight="1" x14ac:dyDescent="0.3">
      <c r="A57" s="9"/>
      <c r="B57" s="82" t="s">
        <v>66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9"/>
      <c r="Y57" s="9"/>
      <c r="Z57" s="9"/>
    </row>
    <row r="58" spans="1:26" ht="12" customHeight="1" x14ac:dyDescent="0.3">
      <c r="A58" s="9"/>
      <c r="B58" s="84" t="s">
        <v>67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9"/>
      <c r="Y58" s="9"/>
      <c r="Z58" s="9"/>
    </row>
    <row r="59" spans="1:26" ht="24" customHeight="1" x14ac:dyDescent="0.3">
      <c r="A59" s="9"/>
      <c r="B59" s="85" t="s">
        <v>68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9"/>
      <c r="Y59" s="9"/>
      <c r="Z59" s="9"/>
    </row>
    <row r="60" spans="1:26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55">
    <mergeCell ref="B15:C17"/>
    <mergeCell ref="D16:H17"/>
    <mergeCell ref="I16:M17"/>
    <mergeCell ref="D18:H18"/>
    <mergeCell ref="D19:H20"/>
    <mergeCell ref="P5:Q5"/>
    <mergeCell ref="R5:S5"/>
    <mergeCell ref="T5:U5"/>
    <mergeCell ref="I13:M14"/>
    <mergeCell ref="P10:U10"/>
    <mergeCell ref="V10:W11"/>
    <mergeCell ref="P11:U11"/>
    <mergeCell ref="N15:O17"/>
    <mergeCell ref="P15:U17"/>
    <mergeCell ref="V15:W17"/>
    <mergeCell ref="B18:C20"/>
    <mergeCell ref="J7:K7"/>
    <mergeCell ref="J8:K8"/>
    <mergeCell ref="D10:H10"/>
    <mergeCell ref="I10:M10"/>
    <mergeCell ref="N10:O11"/>
    <mergeCell ref="D11:H11"/>
    <mergeCell ref="I11:M11"/>
    <mergeCell ref="B10:C11"/>
    <mergeCell ref="D15:H15"/>
    <mergeCell ref="I15:M15"/>
    <mergeCell ref="D12:H12"/>
    <mergeCell ref="I12:M12"/>
    <mergeCell ref="N12:O14"/>
    <mergeCell ref="P12:U14"/>
    <mergeCell ref="V12:W14"/>
    <mergeCell ref="D13:H14"/>
    <mergeCell ref="B12:C14"/>
    <mergeCell ref="U1:W1"/>
    <mergeCell ref="B2:W2"/>
    <mergeCell ref="B3:W3"/>
    <mergeCell ref="C5:D5"/>
    <mergeCell ref="E5:H5"/>
    <mergeCell ref="L5:M5"/>
    <mergeCell ref="N5:O5"/>
    <mergeCell ref="R7:S7"/>
    <mergeCell ref="R8:S8"/>
    <mergeCell ref="B7:C7"/>
    <mergeCell ref="D7:G7"/>
    <mergeCell ref="L7:O7"/>
    <mergeCell ref="T7:W7"/>
    <mergeCell ref="B8:C8"/>
    <mergeCell ref="D8:G8"/>
    <mergeCell ref="L8:O8"/>
    <mergeCell ref="T8:W8"/>
    <mergeCell ref="V5:W5"/>
    <mergeCell ref="I48:M48"/>
    <mergeCell ref="N48:O50"/>
    <mergeCell ref="P48:U50"/>
    <mergeCell ref="V48:W50"/>
    <mergeCell ref="I49:M50"/>
    <mergeCell ref="V27:W29"/>
    <mergeCell ref="I28:M29"/>
    <mergeCell ref="I30:M30"/>
    <mergeCell ref="N30:O32"/>
    <mergeCell ref="P30:U32"/>
    <mergeCell ref="V30:W32"/>
    <mergeCell ref="I31:M32"/>
    <mergeCell ref="I33:M33"/>
    <mergeCell ref="N33:O35"/>
    <mergeCell ref="P33:U35"/>
    <mergeCell ref="V33:W35"/>
    <mergeCell ref="I34:M35"/>
    <mergeCell ref="I27:M27"/>
    <mergeCell ref="N27:O29"/>
    <mergeCell ref="P27:U29"/>
    <mergeCell ref="N36:O38"/>
    <mergeCell ref="P36:U38"/>
    <mergeCell ref="V36:W38"/>
    <mergeCell ref="I36:M36"/>
    <mergeCell ref="I22:M23"/>
    <mergeCell ref="I24:M24"/>
    <mergeCell ref="N24:O26"/>
    <mergeCell ref="P24:U26"/>
    <mergeCell ref="V24:W26"/>
    <mergeCell ref="I25:M26"/>
    <mergeCell ref="P21:U23"/>
    <mergeCell ref="V21:W23"/>
    <mergeCell ref="I18:M18"/>
    <mergeCell ref="N18:O20"/>
    <mergeCell ref="P18:U20"/>
    <mergeCell ref="V18:W20"/>
    <mergeCell ref="I19:M20"/>
    <mergeCell ref="I21:M21"/>
    <mergeCell ref="N21:O23"/>
    <mergeCell ref="B21:C23"/>
    <mergeCell ref="D21:H21"/>
    <mergeCell ref="D22:H23"/>
    <mergeCell ref="B24:C26"/>
    <mergeCell ref="D24:H24"/>
    <mergeCell ref="B27:C29"/>
    <mergeCell ref="D36:H36"/>
    <mergeCell ref="D37:H38"/>
    <mergeCell ref="B30:C32"/>
    <mergeCell ref="D30:H30"/>
    <mergeCell ref="D31:H32"/>
    <mergeCell ref="B33:C35"/>
    <mergeCell ref="D33:H33"/>
    <mergeCell ref="D34:H35"/>
    <mergeCell ref="B36:C38"/>
    <mergeCell ref="D25:H26"/>
    <mergeCell ref="D27:H27"/>
    <mergeCell ref="D28:H29"/>
    <mergeCell ref="B39:C41"/>
    <mergeCell ref="D39:H39"/>
    <mergeCell ref="D40:H41"/>
    <mergeCell ref="B42:C44"/>
    <mergeCell ref="D42:H42"/>
    <mergeCell ref="D43:H44"/>
    <mergeCell ref="B45:C47"/>
    <mergeCell ref="D54:H54"/>
    <mergeCell ref="D55:H56"/>
    <mergeCell ref="B48:C50"/>
    <mergeCell ref="D48:H48"/>
    <mergeCell ref="D49:H50"/>
    <mergeCell ref="B51:C53"/>
    <mergeCell ref="D51:H51"/>
    <mergeCell ref="D52:H53"/>
    <mergeCell ref="B54:C56"/>
    <mergeCell ref="D45:H45"/>
    <mergeCell ref="D46:H47"/>
    <mergeCell ref="I37:M38"/>
    <mergeCell ref="I39:M39"/>
    <mergeCell ref="P39:U41"/>
    <mergeCell ref="V39:W41"/>
    <mergeCell ref="I40:M41"/>
    <mergeCell ref="I42:M42"/>
    <mergeCell ref="P45:U47"/>
    <mergeCell ref="V45:W47"/>
    <mergeCell ref="N39:O41"/>
    <mergeCell ref="N42:O44"/>
    <mergeCell ref="P42:U44"/>
    <mergeCell ref="V42:W44"/>
    <mergeCell ref="I43:M44"/>
    <mergeCell ref="I45:M45"/>
    <mergeCell ref="N45:O47"/>
    <mergeCell ref="I46:M47"/>
    <mergeCell ref="I54:M54"/>
    <mergeCell ref="I55:M56"/>
    <mergeCell ref="B57:W57"/>
    <mergeCell ref="B58:W58"/>
    <mergeCell ref="B59:W59"/>
    <mergeCell ref="N51:O53"/>
    <mergeCell ref="P51:U53"/>
    <mergeCell ref="V51:W53"/>
    <mergeCell ref="I52:M53"/>
    <mergeCell ref="N54:O56"/>
    <mergeCell ref="P54:U56"/>
    <mergeCell ref="V54:W56"/>
    <mergeCell ref="I51:M51"/>
  </mergeCells>
  <phoneticPr fontId="13"/>
  <printOptions horizontalCentered="1"/>
  <pageMargins left="0.23622047244094491" right="0.23622047244094491" top="0.74803149606299213" bottom="0.74803149606299213" header="0" footer="0"/>
  <pageSetup paperSize="9" scale="96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B2" sqref="B2:W2"/>
    </sheetView>
  </sheetViews>
  <sheetFormatPr defaultColWidth="11.19921875" defaultRowHeight="15" customHeight="1" x14ac:dyDescent="0.3"/>
  <cols>
    <col min="1" max="26" width="2.796875" customWidth="1"/>
  </cols>
  <sheetData>
    <row r="1" spans="1:26" ht="14.2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2" t="s">
        <v>39</v>
      </c>
      <c r="V1" s="64"/>
      <c r="W1" s="64"/>
      <c r="X1" s="9"/>
      <c r="Y1" s="9"/>
      <c r="Z1" s="9"/>
    </row>
    <row r="2" spans="1:26" ht="12" customHeight="1" x14ac:dyDescent="0.3">
      <c r="A2" s="9"/>
      <c r="B2" s="93" t="str">
        <f>男・クラ④!B2</f>
        <v>令和８年度東北中学校体育大会　第６３回東北中学校スキー大会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"/>
      <c r="Y2" s="9"/>
      <c r="Z2" s="9"/>
    </row>
    <row r="3" spans="1:26" ht="12" customHeight="1" x14ac:dyDescent="0.3">
      <c r="A3" s="9"/>
      <c r="B3" s="95" t="s">
        <v>40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9"/>
      <c r="Y3" s="9"/>
      <c r="Z3" s="9"/>
    </row>
    <row r="4" spans="1:26" ht="9" customHeight="1" x14ac:dyDescent="0.3">
      <c r="A4" s="9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9"/>
      <c r="Y4" s="9"/>
      <c r="Z4" s="9"/>
    </row>
    <row r="5" spans="1:26" ht="13.5" customHeight="1" x14ac:dyDescent="0.3">
      <c r="A5" s="9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9"/>
      <c r="K5" s="9"/>
      <c r="L5" s="96" t="s">
        <v>42</v>
      </c>
      <c r="M5" s="67"/>
      <c r="N5" s="97"/>
      <c r="O5" s="67"/>
      <c r="P5" s="96" t="s">
        <v>44</v>
      </c>
      <c r="Q5" s="67"/>
      <c r="R5" s="96" t="s">
        <v>43</v>
      </c>
      <c r="S5" s="67"/>
      <c r="T5" s="96" t="s">
        <v>45</v>
      </c>
      <c r="U5" s="67"/>
      <c r="V5" s="97"/>
      <c r="W5" s="67"/>
      <c r="X5" s="9"/>
      <c r="Y5" s="9"/>
      <c r="Z5" s="9"/>
    </row>
    <row r="6" spans="1:26" ht="9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9"/>
      <c r="B7" s="96" t="s">
        <v>23</v>
      </c>
      <c r="C7" s="67"/>
      <c r="D7" s="97"/>
      <c r="E7" s="66"/>
      <c r="F7" s="66"/>
      <c r="G7" s="67"/>
      <c r="H7" s="9"/>
      <c r="I7" s="9"/>
      <c r="J7" s="96" t="s">
        <v>27</v>
      </c>
      <c r="K7" s="67"/>
      <c r="L7" s="97"/>
      <c r="M7" s="66"/>
      <c r="N7" s="66"/>
      <c r="O7" s="67"/>
      <c r="P7" s="9"/>
      <c r="Q7" s="9"/>
      <c r="R7" s="96" t="s">
        <v>25</v>
      </c>
      <c r="S7" s="67"/>
      <c r="T7" s="97"/>
      <c r="U7" s="66"/>
      <c r="V7" s="66"/>
      <c r="W7" s="67"/>
      <c r="X7" s="9"/>
      <c r="Y7" s="9"/>
      <c r="Z7" s="9"/>
    </row>
    <row r="8" spans="1:26" ht="13.5" customHeight="1" x14ac:dyDescent="0.3">
      <c r="A8" s="9"/>
      <c r="B8" s="96" t="s">
        <v>24</v>
      </c>
      <c r="C8" s="67"/>
      <c r="D8" s="96" t="s">
        <v>43</v>
      </c>
      <c r="E8" s="66"/>
      <c r="F8" s="66"/>
      <c r="G8" s="67"/>
      <c r="H8" s="9"/>
      <c r="I8" s="9"/>
      <c r="J8" s="96" t="s">
        <v>28</v>
      </c>
      <c r="K8" s="67"/>
      <c r="L8" s="97"/>
      <c r="M8" s="66"/>
      <c r="N8" s="66"/>
      <c r="O8" s="67"/>
      <c r="P8" s="9"/>
      <c r="Q8" s="9"/>
      <c r="R8" s="96" t="s">
        <v>26</v>
      </c>
      <c r="S8" s="67"/>
      <c r="T8" s="97"/>
      <c r="U8" s="66"/>
      <c r="V8" s="66"/>
      <c r="W8" s="67"/>
      <c r="X8" s="9"/>
      <c r="Y8" s="9"/>
      <c r="Z8" s="9"/>
    </row>
    <row r="9" spans="1:26" ht="9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9"/>
      <c r="B10" s="86" t="s">
        <v>46</v>
      </c>
      <c r="C10" s="87"/>
      <c r="D10" s="73" t="s">
        <v>19</v>
      </c>
      <c r="E10" s="74"/>
      <c r="F10" s="74"/>
      <c r="G10" s="74"/>
      <c r="H10" s="75"/>
      <c r="I10" s="73" t="s">
        <v>19</v>
      </c>
      <c r="J10" s="74"/>
      <c r="K10" s="74"/>
      <c r="L10" s="74"/>
      <c r="M10" s="75"/>
      <c r="N10" s="86" t="s">
        <v>21</v>
      </c>
      <c r="O10" s="87"/>
      <c r="P10" s="96" t="s">
        <v>47</v>
      </c>
      <c r="Q10" s="66"/>
      <c r="R10" s="66"/>
      <c r="S10" s="66"/>
      <c r="T10" s="66"/>
      <c r="U10" s="67"/>
      <c r="V10" s="86" t="s">
        <v>48</v>
      </c>
      <c r="W10" s="87"/>
      <c r="X10" s="9"/>
      <c r="Y10" s="9"/>
      <c r="Z10" s="9"/>
    </row>
    <row r="11" spans="1:26" ht="13.5" customHeight="1" x14ac:dyDescent="0.3">
      <c r="A11" s="9"/>
      <c r="B11" s="79"/>
      <c r="C11" s="81"/>
      <c r="D11" s="98" t="s">
        <v>20</v>
      </c>
      <c r="E11" s="99"/>
      <c r="F11" s="99"/>
      <c r="G11" s="99"/>
      <c r="H11" s="100"/>
      <c r="I11" s="98" t="s">
        <v>49</v>
      </c>
      <c r="J11" s="99"/>
      <c r="K11" s="99"/>
      <c r="L11" s="99"/>
      <c r="M11" s="100"/>
      <c r="N11" s="79"/>
      <c r="O11" s="81"/>
      <c r="P11" s="96" t="s">
        <v>50</v>
      </c>
      <c r="Q11" s="66"/>
      <c r="R11" s="66"/>
      <c r="S11" s="66"/>
      <c r="T11" s="66"/>
      <c r="U11" s="67"/>
      <c r="V11" s="79"/>
      <c r="W11" s="81"/>
      <c r="X11" s="9"/>
      <c r="Y11" s="9"/>
      <c r="Z11" s="9"/>
    </row>
    <row r="12" spans="1:26" ht="13.5" customHeight="1" x14ac:dyDescent="0.3">
      <c r="A12" s="9"/>
      <c r="B12" s="91" t="s">
        <v>51</v>
      </c>
      <c r="C12" s="87"/>
      <c r="D12" s="73" t="str">
        <f t="array" ref="D12">IFERROR(INDEX(入力用シート!$C$66:$N$105,MATCH(1,入力用シート!$J$66:$J$105,0),4),"")</f>
        <v/>
      </c>
      <c r="E12" s="74"/>
      <c r="F12" s="74"/>
      <c r="G12" s="74"/>
      <c r="H12" s="75"/>
      <c r="I12" s="73" t="str">
        <f t="array" ref="I12">IFERROR(INDEX(入力用シート!$C$66:$N$105,MATCH(1,入力用シート!$J$66:$J$105,0),2),"")</f>
        <v/>
      </c>
      <c r="J12" s="74"/>
      <c r="K12" s="74"/>
      <c r="L12" s="74"/>
      <c r="M12" s="75"/>
      <c r="N12" s="86" t="str">
        <f t="array" ref="N12">IFERROR(INDEX(入力用シート!$C$66:$N$105,MATCH(1,入力用シート!$J$66:$J$105,0),5),"")</f>
        <v/>
      </c>
      <c r="O12" s="87"/>
      <c r="P12" s="90" t="str">
        <f t="array" ref="P12">IFERROR(INDEX(入力用シート!$C$66:$N$105,MATCH(1,入力用シート!$J$66:$J$105,0),6),"")&amp;""</f>
        <v/>
      </c>
      <c r="Q12" s="83"/>
      <c r="R12" s="83"/>
      <c r="S12" s="83"/>
      <c r="T12" s="83"/>
      <c r="U12" s="87"/>
      <c r="V12" s="90"/>
      <c r="W12" s="87"/>
      <c r="X12" s="9"/>
      <c r="Y12" s="9"/>
      <c r="Z12" s="9"/>
    </row>
    <row r="13" spans="1:26" ht="13.5" customHeight="1" x14ac:dyDescent="0.3">
      <c r="A13" s="9"/>
      <c r="B13" s="88"/>
      <c r="C13" s="89"/>
      <c r="D13" s="76" t="str">
        <f t="array" ref="D13">IFERROR(INDEX(入力用シート!$C$66:$N$105,MATCH(1,入力用シート!$J$66:$J$105,0),3),"")</f>
        <v/>
      </c>
      <c r="E13" s="77"/>
      <c r="F13" s="77"/>
      <c r="G13" s="77"/>
      <c r="H13" s="78"/>
      <c r="I13" s="76" t="str">
        <f t="array" ref="I13">IFERROR(INDEX(入力用シート!$C$66:$N$105,MATCH(1,入力用シート!$J$66:$J$105,0),1),"")</f>
        <v/>
      </c>
      <c r="J13" s="77"/>
      <c r="K13" s="77"/>
      <c r="L13" s="77"/>
      <c r="M13" s="78"/>
      <c r="N13" s="88"/>
      <c r="O13" s="89"/>
      <c r="P13" s="88"/>
      <c r="Q13" s="64"/>
      <c r="R13" s="64"/>
      <c r="S13" s="64"/>
      <c r="T13" s="64"/>
      <c r="U13" s="89"/>
      <c r="V13" s="88"/>
      <c r="W13" s="89"/>
      <c r="X13" s="9"/>
      <c r="Y13" s="9"/>
      <c r="Z13" s="9"/>
    </row>
    <row r="14" spans="1:26" ht="13.5" customHeight="1" x14ac:dyDescent="0.3">
      <c r="A14" s="9"/>
      <c r="B14" s="79"/>
      <c r="C14" s="81"/>
      <c r="D14" s="79"/>
      <c r="E14" s="80"/>
      <c r="F14" s="80"/>
      <c r="G14" s="80"/>
      <c r="H14" s="81"/>
      <c r="I14" s="79"/>
      <c r="J14" s="80"/>
      <c r="K14" s="80"/>
      <c r="L14" s="80"/>
      <c r="M14" s="81"/>
      <c r="N14" s="79"/>
      <c r="O14" s="81"/>
      <c r="P14" s="79"/>
      <c r="Q14" s="80"/>
      <c r="R14" s="80"/>
      <c r="S14" s="80"/>
      <c r="T14" s="80"/>
      <c r="U14" s="81"/>
      <c r="V14" s="79"/>
      <c r="W14" s="81"/>
      <c r="X14" s="9"/>
      <c r="Y14" s="9"/>
      <c r="Z14" s="9"/>
    </row>
    <row r="15" spans="1:26" ht="13.5" customHeight="1" x14ac:dyDescent="0.3">
      <c r="A15" s="9"/>
      <c r="B15" s="91" t="s">
        <v>52</v>
      </c>
      <c r="C15" s="87"/>
      <c r="D15" s="73" t="str">
        <f t="array" ref="D15">IFERROR(INDEX(入力用シート!$C$66:$N$105,MATCH(2,入力用シート!$J$66:$J$105,0),4),"")</f>
        <v/>
      </c>
      <c r="E15" s="74"/>
      <c r="F15" s="74"/>
      <c r="G15" s="74"/>
      <c r="H15" s="75"/>
      <c r="I15" s="73" t="str">
        <f t="array" ref="I15">IFERROR(INDEX(入力用シート!$C$66:$N$105,MATCH(2,入力用シート!$J$66:$J$105,0),2),"")</f>
        <v/>
      </c>
      <c r="J15" s="74"/>
      <c r="K15" s="74"/>
      <c r="L15" s="74"/>
      <c r="M15" s="75"/>
      <c r="N15" s="86" t="str">
        <f t="array" ref="N15">IFERROR(INDEX(入力用シート!$C$66:$N$105,MATCH(2,入力用シート!$J$66:$J$105,0),5),"")</f>
        <v/>
      </c>
      <c r="O15" s="87"/>
      <c r="P15" s="90" t="str">
        <f t="array" ref="P15">IFERROR(INDEX(入力用シート!$C$66:$N$105,MATCH(2,入力用シート!$J$66:$J$105,0),6),"")&amp;""</f>
        <v/>
      </c>
      <c r="Q15" s="83"/>
      <c r="R15" s="83"/>
      <c r="S15" s="83"/>
      <c r="T15" s="83"/>
      <c r="U15" s="87"/>
      <c r="V15" s="90"/>
      <c r="W15" s="87"/>
      <c r="X15" s="9"/>
      <c r="Y15" s="9"/>
      <c r="Z15" s="9"/>
    </row>
    <row r="16" spans="1:26" ht="13.5" customHeight="1" x14ac:dyDescent="0.3">
      <c r="A16" s="9"/>
      <c r="B16" s="88"/>
      <c r="C16" s="89"/>
      <c r="D16" s="76" t="str">
        <f t="array" ref="D16">IFERROR(INDEX(入力用シート!$C$66:$N$105,MATCH(2,入力用シート!$J$66:$J$105,0),3),"")</f>
        <v/>
      </c>
      <c r="E16" s="77"/>
      <c r="F16" s="77"/>
      <c r="G16" s="77"/>
      <c r="H16" s="78"/>
      <c r="I16" s="76" t="str">
        <f t="array" ref="I16">IFERROR(INDEX(入力用シート!$C$66:$N$105,MATCH(2,入力用シート!$J$66:$J$105,0),1),"")</f>
        <v/>
      </c>
      <c r="J16" s="77"/>
      <c r="K16" s="77"/>
      <c r="L16" s="77"/>
      <c r="M16" s="78"/>
      <c r="N16" s="88"/>
      <c r="O16" s="89"/>
      <c r="P16" s="88"/>
      <c r="Q16" s="64"/>
      <c r="R16" s="64"/>
      <c r="S16" s="64"/>
      <c r="T16" s="64"/>
      <c r="U16" s="89"/>
      <c r="V16" s="88"/>
      <c r="W16" s="89"/>
      <c r="X16" s="9"/>
      <c r="Y16" s="9"/>
      <c r="Z16" s="9"/>
    </row>
    <row r="17" spans="1:26" ht="13.5" customHeight="1" x14ac:dyDescent="0.3">
      <c r="A17" s="9"/>
      <c r="B17" s="79"/>
      <c r="C17" s="81"/>
      <c r="D17" s="79"/>
      <c r="E17" s="80"/>
      <c r="F17" s="80"/>
      <c r="G17" s="80"/>
      <c r="H17" s="81"/>
      <c r="I17" s="79"/>
      <c r="J17" s="80"/>
      <c r="K17" s="80"/>
      <c r="L17" s="80"/>
      <c r="M17" s="81"/>
      <c r="N17" s="79"/>
      <c r="O17" s="81"/>
      <c r="P17" s="79"/>
      <c r="Q17" s="80"/>
      <c r="R17" s="80"/>
      <c r="S17" s="80"/>
      <c r="T17" s="80"/>
      <c r="U17" s="81"/>
      <c r="V17" s="79"/>
      <c r="W17" s="81"/>
      <c r="X17" s="9"/>
      <c r="Y17" s="9"/>
      <c r="Z17" s="9"/>
    </row>
    <row r="18" spans="1:26" ht="13.5" customHeight="1" x14ac:dyDescent="0.3">
      <c r="A18" s="9"/>
      <c r="B18" s="91" t="s">
        <v>53</v>
      </c>
      <c r="C18" s="87"/>
      <c r="D18" s="73" t="str">
        <f t="array" ref="D18">IFERROR(INDEX(入力用シート!$C$66:$N$105,MATCH(3,入力用シート!$J$66:$J$105,0),4),"")</f>
        <v/>
      </c>
      <c r="E18" s="74"/>
      <c r="F18" s="74"/>
      <c r="G18" s="74"/>
      <c r="H18" s="75"/>
      <c r="I18" s="73" t="str">
        <f t="array" ref="I18">IFERROR(INDEX(入力用シート!$C$66:$N$105,MATCH(3,入力用シート!$J$66:$J$105,0),2),"")</f>
        <v/>
      </c>
      <c r="J18" s="74"/>
      <c r="K18" s="74"/>
      <c r="L18" s="74"/>
      <c r="M18" s="75"/>
      <c r="N18" s="86" t="str">
        <f t="array" ref="N18">IFERROR(INDEX(入力用シート!$C$66:$N$105,MATCH(3,入力用シート!$J$66:$J$105,0),5),"")</f>
        <v/>
      </c>
      <c r="O18" s="87"/>
      <c r="P18" s="90" t="str">
        <f t="array" ref="P18">IFERROR(INDEX(入力用シート!$C$66:$N$105,MATCH(3,入力用シート!$J$66:$J$105,0),6),"")&amp;""</f>
        <v/>
      </c>
      <c r="Q18" s="83"/>
      <c r="R18" s="83"/>
      <c r="S18" s="83"/>
      <c r="T18" s="83"/>
      <c r="U18" s="87"/>
      <c r="V18" s="90"/>
      <c r="W18" s="87"/>
      <c r="X18" s="9"/>
      <c r="Y18" s="9"/>
      <c r="Z18" s="9"/>
    </row>
    <row r="19" spans="1:26" ht="13.5" customHeight="1" x14ac:dyDescent="0.3">
      <c r="A19" s="9"/>
      <c r="B19" s="88"/>
      <c r="C19" s="89"/>
      <c r="D19" s="76" t="str">
        <f t="array" ref="D19">IFERROR(INDEX(入力用シート!$C$66:$N$105,MATCH(3,入力用シート!$J$66:$J$105,0),3),"")</f>
        <v/>
      </c>
      <c r="E19" s="77"/>
      <c r="F19" s="77"/>
      <c r="G19" s="77"/>
      <c r="H19" s="78"/>
      <c r="I19" s="76" t="str">
        <f t="array" ref="I19">IFERROR(INDEX(入力用シート!$C$66:$N$105,MATCH(3,入力用シート!$J$66:$J$105,0),1),"")</f>
        <v/>
      </c>
      <c r="J19" s="77"/>
      <c r="K19" s="77"/>
      <c r="L19" s="77"/>
      <c r="M19" s="78"/>
      <c r="N19" s="88"/>
      <c r="O19" s="89"/>
      <c r="P19" s="88"/>
      <c r="Q19" s="64"/>
      <c r="R19" s="64"/>
      <c r="S19" s="64"/>
      <c r="T19" s="64"/>
      <c r="U19" s="89"/>
      <c r="V19" s="88"/>
      <c r="W19" s="89"/>
      <c r="X19" s="9"/>
      <c r="Y19" s="9"/>
      <c r="Z19" s="9"/>
    </row>
    <row r="20" spans="1:26" ht="13.5" customHeight="1" x14ac:dyDescent="0.3">
      <c r="A20" s="9"/>
      <c r="B20" s="79"/>
      <c r="C20" s="81"/>
      <c r="D20" s="79"/>
      <c r="E20" s="80"/>
      <c r="F20" s="80"/>
      <c r="G20" s="80"/>
      <c r="H20" s="81"/>
      <c r="I20" s="79"/>
      <c r="J20" s="80"/>
      <c r="K20" s="80"/>
      <c r="L20" s="80"/>
      <c r="M20" s="81"/>
      <c r="N20" s="79"/>
      <c r="O20" s="81"/>
      <c r="P20" s="79"/>
      <c r="Q20" s="80"/>
      <c r="R20" s="80"/>
      <c r="S20" s="80"/>
      <c r="T20" s="80"/>
      <c r="U20" s="81"/>
      <c r="V20" s="79"/>
      <c r="W20" s="81"/>
      <c r="X20" s="9"/>
      <c r="Y20" s="9"/>
      <c r="Z20" s="9"/>
    </row>
    <row r="21" spans="1:26" ht="13.5" customHeight="1" x14ac:dyDescent="0.3">
      <c r="A21" s="9"/>
      <c r="B21" s="91" t="s">
        <v>54</v>
      </c>
      <c r="C21" s="87"/>
      <c r="D21" s="73" t="str">
        <f t="array" ref="D21">IFERROR(INDEX(入力用シート!$C$66:$N$105,MATCH(4,入力用シート!$J$66:$J$105,0),4),"")</f>
        <v/>
      </c>
      <c r="E21" s="74"/>
      <c r="F21" s="74"/>
      <c r="G21" s="74"/>
      <c r="H21" s="75"/>
      <c r="I21" s="73" t="str">
        <f t="array" ref="I21">IFERROR(INDEX(入力用シート!$C$66:$N$105,MATCH(4,入力用シート!$J$66:$J$105,0),2),"")</f>
        <v/>
      </c>
      <c r="J21" s="74"/>
      <c r="K21" s="74"/>
      <c r="L21" s="74"/>
      <c r="M21" s="75"/>
      <c r="N21" s="86" t="str">
        <f t="array" ref="N21">IFERROR(INDEX(入力用シート!$C$66:$N$105,MATCH(4,入力用シート!$J$66:$J$105,0),5),"")</f>
        <v/>
      </c>
      <c r="O21" s="87"/>
      <c r="P21" s="90" t="str">
        <f t="array" ref="P21">IFERROR(INDEX(入力用シート!$C$66:$N$105,MATCH(4,入力用シート!$J$66:$J$105,0),6),"")&amp;""</f>
        <v/>
      </c>
      <c r="Q21" s="83"/>
      <c r="R21" s="83"/>
      <c r="S21" s="83"/>
      <c r="T21" s="83"/>
      <c r="U21" s="87"/>
      <c r="V21" s="90"/>
      <c r="W21" s="87"/>
      <c r="X21" s="9"/>
      <c r="Y21" s="9"/>
      <c r="Z21" s="9"/>
    </row>
    <row r="22" spans="1:26" ht="13.5" customHeight="1" x14ac:dyDescent="0.3">
      <c r="A22" s="9"/>
      <c r="B22" s="88"/>
      <c r="C22" s="89"/>
      <c r="D22" s="76" t="str">
        <f t="array" ref="D22">IFERROR(INDEX(入力用シート!$C$66:$N$105,MATCH(4,入力用シート!$J$66:$J$105,0),3),"")</f>
        <v/>
      </c>
      <c r="E22" s="77"/>
      <c r="F22" s="77"/>
      <c r="G22" s="77"/>
      <c r="H22" s="78"/>
      <c r="I22" s="76" t="str">
        <f t="array" ref="I22">IFERROR(INDEX(入力用シート!$C$66:$N$105,MATCH(4,入力用シート!$J$66:$J$105,0),1),"")</f>
        <v/>
      </c>
      <c r="J22" s="77"/>
      <c r="K22" s="77"/>
      <c r="L22" s="77"/>
      <c r="M22" s="78"/>
      <c r="N22" s="88"/>
      <c r="O22" s="89"/>
      <c r="P22" s="88"/>
      <c r="Q22" s="64"/>
      <c r="R22" s="64"/>
      <c r="S22" s="64"/>
      <c r="T22" s="64"/>
      <c r="U22" s="89"/>
      <c r="V22" s="88"/>
      <c r="W22" s="89"/>
      <c r="X22" s="9"/>
      <c r="Y22" s="9"/>
      <c r="Z22" s="9"/>
    </row>
    <row r="23" spans="1:26" ht="13.5" customHeight="1" x14ac:dyDescent="0.3">
      <c r="A23" s="9"/>
      <c r="B23" s="79"/>
      <c r="C23" s="81"/>
      <c r="D23" s="79"/>
      <c r="E23" s="80"/>
      <c r="F23" s="80"/>
      <c r="G23" s="80"/>
      <c r="H23" s="81"/>
      <c r="I23" s="79"/>
      <c r="J23" s="80"/>
      <c r="K23" s="80"/>
      <c r="L23" s="80"/>
      <c r="M23" s="81"/>
      <c r="N23" s="79"/>
      <c r="O23" s="81"/>
      <c r="P23" s="79"/>
      <c r="Q23" s="80"/>
      <c r="R23" s="80"/>
      <c r="S23" s="80"/>
      <c r="T23" s="80"/>
      <c r="U23" s="81"/>
      <c r="V23" s="79"/>
      <c r="W23" s="81"/>
      <c r="X23" s="9"/>
      <c r="Y23" s="9"/>
      <c r="Z23" s="9"/>
    </row>
    <row r="24" spans="1:26" ht="13.5" customHeight="1" x14ac:dyDescent="0.3">
      <c r="A24" s="9"/>
      <c r="B24" s="91" t="s">
        <v>55</v>
      </c>
      <c r="C24" s="87"/>
      <c r="D24" s="73" t="str">
        <f t="array" ref="D24">IFERROR(INDEX(入力用シート!$C$66:$N$105,MATCH(5,入力用シート!$J$66:$J$105,0),4),"")</f>
        <v/>
      </c>
      <c r="E24" s="74"/>
      <c r="F24" s="74"/>
      <c r="G24" s="74"/>
      <c r="H24" s="75"/>
      <c r="I24" s="73" t="str">
        <f t="array" ref="I24">IFERROR(INDEX(入力用シート!$C$66:$N$105,MATCH(5,入力用シート!$J$66:$J$105,0),2),"")</f>
        <v/>
      </c>
      <c r="J24" s="74"/>
      <c r="K24" s="74"/>
      <c r="L24" s="74"/>
      <c r="M24" s="75"/>
      <c r="N24" s="86" t="str">
        <f t="array" ref="N24">IFERROR(INDEX(入力用シート!$C$66:$N$105,MATCH(5,入力用シート!$J$66:$J$105,0),5),"")</f>
        <v/>
      </c>
      <c r="O24" s="87"/>
      <c r="P24" s="90" t="str">
        <f t="array" ref="P24">IFERROR(INDEX(入力用シート!$C$66:$N$105,MATCH(5,入力用シート!$J$66:$J$105,0),6),"")&amp;""</f>
        <v/>
      </c>
      <c r="Q24" s="83"/>
      <c r="R24" s="83"/>
      <c r="S24" s="83"/>
      <c r="T24" s="83"/>
      <c r="U24" s="87"/>
      <c r="V24" s="90"/>
      <c r="W24" s="87"/>
      <c r="X24" s="9"/>
      <c r="Y24" s="9"/>
      <c r="Z24" s="9"/>
    </row>
    <row r="25" spans="1:26" ht="13.5" customHeight="1" x14ac:dyDescent="0.3">
      <c r="A25" s="9"/>
      <c r="B25" s="88"/>
      <c r="C25" s="89"/>
      <c r="D25" s="76" t="str">
        <f t="array" ref="D25">IFERROR(INDEX(入力用シート!$C$66:$N$105,MATCH(5,入力用シート!$J$66:$J$105,0),3),"")</f>
        <v/>
      </c>
      <c r="E25" s="77"/>
      <c r="F25" s="77"/>
      <c r="G25" s="77"/>
      <c r="H25" s="78"/>
      <c r="I25" s="76" t="str">
        <f t="array" ref="I25">IFERROR(INDEX(入力用シート!$C$66:$N$105,MATCH(5,入力用シート!$J$66:$J$105,0),1),"")</f>
        <v/>
      </c>
      <c r="J25" s="77"/>
      <c r="K25" s="77"/>
      <c r="L25" s="77"/>
      <c r="M25" s="78"/>
      <c r="N25" s="88"/>
      <c r="O25" s="89"/>
      <c r="P25" s="88"/>
      <c r="Q25" s="64"/>
      <c r="R25" s="64"/>
      <c r="S25" s="64"/>
      <c r="T25" s="64"/>
      <c r="U25" s="89"/>
      <c r="V25" s="88"/>
      <c r="W25" s="89"/>
      <c r="X25" s="9"/>
      <c r="Y25" s="9"/>
      <c r="Z25" s="9"/>
    </row>
    <row r="26" spans="1:26" ht="13.5" customHeight="1" x14ac:dyDescent="0.3">
      <c r="A26" s="9"/>
      <c r="B26" s="79"/>
      <c r="C26" s="81"/>
      <c r="D26" s="79"/>
      <c r="E26" s="80"/>
      <c r="F26" s="80"/>
      <c r="G26" s="80"/>
      <c r="H26" s="81"/>
      <c r="I26" s="79"/>
      <c r="J26" s="80"/>
      <c r="K26" s="80"/>
      <c r="L26" s="80"/>
      <c r="M26" s="81"/>
      <c r="N26" s="79"/>
      <c r="O26" s="81"/>
      <c r="P26" s="79"/>
      <c r="Q26" s="80"/>
      <c r="R26" s="80"/>
      <c r="S26" s="80"/>
      <c r="T26" s="80"/>
      <c r="U26" s="81"/>
      <c r="V26" s="79"/>
      <c r="W26" s="81"/>
      <c r="X26" s="9"/>
      <c r="Y26" s="9"/>
      <c r="Z26" s="9"/>
    </row>
    <row r="27" spans="1:26" ht="13.5" customHeight="1" x14ac:dyDescent="0.3">
      <c r="A27" s="9"/>
      <c r="B27" s="91" t="s">
        <v>56</v>
      </c>
      <c r="C27" s="87"/>
      <c r="D27" s="73" t="str">
        <f t="array" ref="D27">IFERROR(INDEX(入力用シート!$C$66:$N$105,MATCH(6,入力用シート!$J$66:$J$105,0),4),"")</f>
        <v/>
      </c>
      <c r="E27" s="74"/>
      <c r="F27" s="74"/>
      <c r="G27" s="74"/>
      <c r="H27" s="75"/>
      <c r="I27" s="73" t="str">
        <f t="array" ref="I27">IFERROR(INDEX(入力用シート!$C$66:$N$105,MATCH(6,入力用シート!$J$66:$J$105,0),2),"")</f>
        <v/>
      </c>
      <c r="J27" s="74"/>
      <c r="K27" s="74"/>
      <c r="L27" s="74"/>
      <c r="M27" s="75"/>
      <c r="N27" s="86" t="str">
        <f t="array" ref="N27">IFERROR(INDEX(入力用シート!$C$66:$N$105,MATCH(6,入力用シート!$J$66:$J$105,0),5),"")</f>
        <v/>
      </c>
      <c r="O27" s="87"/>
      <c r="P27" s="90" t="str">
        <f t="array" ref="P27">IFERROR(INDEX(入力用シート!$C$66:$N$105,MATCH(6,入力用シート!$J$66:$J$105,0),6),"")&amp;""</f>
        <v/>
      </c>
      <c r="Q27" s="83"/>
      <c r="R27" s="83"/>
      <c r="S27" s="83"/>
      <c r="T27" s="83"/>
      <c r="U27" s="87"/>
      <c r="V27" s="90"/>
      <c r="W27" s="87"/>
      <c r="X27" s="9"/>
      <c r="Y27" s="9"/>
      <c r="Z27" s="9"/>
    </row>
    <row r="28" spans="1:26" ht="13.5" customHeight="1" x14ac:dyDescent="0.3">
      <c r="A28" s="9"/>
      <c r="B28" s="88"/>
      <c r="C28" s="89"/>
      <c r="D28" s="76" t="str">
        <f t="array" ref="D28">IFERROR(INDEX(入力用シート!$C$66:$N$105,MATCH(6,入力用シート!$J$66:$J$105,0),3),"")</f>
        <v/>
      </c>
      <c r="E28" s="77"/>
      <c r="F28" s="77"/>
      <c r="G28" s="77"/>
      <c r="H28" s="78"/>
      <c r="I28" s="76" t="str">
        <f t="array" ref="I28">IFERROR(INDEX(入力用シート!$C$66:$N$105,MATCH(6,入力用シート!$J$66:$J$105,0),1),"")</f>
        <v/>
      </c>
      <c r="J28" s="77"/>
      <c r="K28" s="77"/>
      <c r="L28" s="77"/>
      <c r="M28" s="78"/>
      <c r="N28" s="88"/>
      <c r="O28" s="89"/>
      <c r="P28" s="88"/>
      <c r="Q28" s="64"/>
      <c r="R28" s="64"/>
      <c r="S28" s="64"/>
      <c r="T28" s="64"/>
      <c r="U28" s="89"/>
      <c r="V28" s="88"/>
      <c r="W28" s="89"/>
      <c r="X28" s="9"/>
      <c r="Y28" s="9"/>
      <c r="Z28" s="9"/>
    </row>
    <row r="29" spans="1:26" ht="13.5" customHeight="1" x14ac:dyDescent="0.3">
      <c r="A29" s="9"/>
      <c r="B29" s="79"/>
      <c r="C29" s="81"/>
      <c r="D29" s="79"/>
      <c r="E29" s="80"/>
      <c r="F29" s="80"/>
      <c r="G29" s="80"/>
      <c r="H29" s="81"/>
      <c r="I29" s="79"/>
      <c r="J29" s="80"/>
      <c r="K29" s="80"/>
      <c r="L29" s="80"/>
      <c r="M29" s="81"/>
      <c r="N29" s="79"/>
      <c r="O29" s="81"/>
      <c r="P29" s="79"/>
      <c r="Q29" s="80"/>
      <c r="R29" s="80"/>
      <c r="S29" s="80"/>
      <c r="T29" s="80"/>
      <c r="U29" s="81"/>
      <c r="V29" s="79"/>
      <c r="W29" s="81"/>
      <c r="X29" s="9"/>
      <c r="Y29" s="9"/>
      <c r="Z29" s="9"/>
    </row>
    <row r="30" spans="1:26" ht="13.5" customHeight="1" x14ac:dyDescent="0.3">
      <c r="A30" s="9"/>
      <c r="B30" s="91" t="s">
        <v>57</v>
      </c>
      <c r="C30" s="87"/>
      <c r="D30" s="73" t="str">
        <f t="array" ref="D30">IFERROR(INDEX(入力用シート!$C$66:$N$105,MATCH(7,入力用シート!$J$66:$J$105,0),4),"")</f>
        <v/>
      </c>
      <c r="E30" s="74"/>
      <c r="F30" s="74"/>
      <c r="G30" s="74"/>
      <c r="H30" s="75"/>
      <c r="I30" s="73" t="str">
        <f t="array" ref="I30">IFERROR(INDEX(入力用シート!$C$66:$N$105,MATCH(7,入力用シート!$J$66:$J$105,0),2),"")</f>
        <v/>
      </c>
      <c r="J30" s="74"/>
      <c r="K30" s="74"/>
      <c r="L30" s="74"/>
      <c r="M30" s="75"/>
      <c r="N30" s="86" t="str">
        <f t="array" ref="N30">IFERROR(INDEX(入力用シート!$C$66:$N$105,MATCH(7,入力用シート!$J$66:$J$105,0),5),"")</f>
        <v/>
      </c>
      <c r="O30" s="87"/>
      <c r="P30" s="90" t="str">
        <f t="array" ref="P30">IFERROR(INDEX(入力用シート!$C$66:$N$105,MATCH(7,入力用シート!$J$66:$J$105,0),6),"")&amp;""</f>
        <v/>
      </c>
      <c r="Q30" s="83"/>
      <c r="R30" s="83"/>
      <c r="S30" s="83"/>
      <c r="T30" s="83"/>
      <c r="U30" s="87"/>
      <c r="V30" s="90"/>
      <c r="W30" s="87"/>
      <c r="X30" s="9"/>
      <c r="Y30" s="9"/>
      <c r="Z30" s="9"/>
    </row>
    <row r="31" spans="1:26" ht="13.5" customHeight="1" x14ac:dyDescent="0.3">
      <c r="A31" s="9"/>
      <c r="B31" s="88"/>
      <c r="C31" s="89"/>
      <c r="D31" s="76" t="str">
        <f t="array" ref="D31">IFERROR(INDEX(入力用シート!$C$66:$N$105,MATCH(7,入力用シート!$J$66:$J$105,0),3),"")</f>
        <v/>
      </c>
      <c r="E31" s="77"/>
      <c r="F31" s="77"/>
      <c r="G31" s="77"/>
      <c r="H31" s="78"/>
      <c r="I31" s="76" t="str">
        <f t="array" ref="I31">IFERROR(INDEX(入力用シート!$C$66:$N$105,MATCH(7,入力用シート!$J$66:$J$105,0),1),"")</f>
        <v/>
      </c>
      <c r="J31" s="77"/>
      <c r="K31" s="77"/>
      <c r="L31" s="77"/>
      <c r="M31" s="78"/>
      <c r="N31" s="88"/>
      <c r="O31" s="89"/>
      <c r="P31" s="88"/>
      <c r="Q31" s="64"/>
      <c r="R31" s="64"/>
      <c r="S31" s="64"/>
      <c r="T31" s="64"/>
      <c r="U31" s="89"/>
      <c r="V31" s="88"/>
      <c r="W31" s="89"/>
      <c r="X31" s="9"/>
      <c r="Y31" s="9"/>
      <c r="Z31" s="9"/>
    </row>
    <row r="32" spans="1:26" ht="13.5" customHeight="1" x14ac:dyDescent="0.3">
      <c r="A32" s="9"/>
      <c r="B32" s="79"/>
      <c r="C32" s="81"/>
      <c r="D32" s="79"/>
      <c r="E32" s="80"/>
      <c r="F32" s="80"/>
      <c r="G32" s="80"/>
      <c r="H32" s="81"/>
      <c r="I32" s="79"/>
      <c r="J32" s="80"/>
      <c r="K32" s="80"/>
      <c r="L32" s="80"/>
      <c r="M32" s="81"/>
      <c r="N32" s="79"/>
      <c r="O32" s="81"/>
      <c r="P32" s="79"/>
      <c r="Q32" s="80"/>
      <c r="R32" s="80"/>
      <c r="S32" s="80"/>
      <c r="T32" s="80"/>
      <c r="U32" s="81"/>
      <c r="V32" s="79"/>
      <c r="W32" s="81"/>
      <c r="X32" s="9"/>
      <c r="Y32" s="9"/>
      <c r="Z32" s="9"/>
    </row>
    <row r="33" spans="1:26" ht="13.5" customHeight="1" x14ac:dyDescent="0.3">
      <c r="A33" s="9"/>
      <c r="B33" s="91" t="s">
        <v>58</v>
      </c>
      <c r="C33" s="87"/>
      <c r="D33" s="73" t="str">
        <f t="array" ref="D33">IFERROR(INDEX(入力用シート!$C$66:$N$105,MATCH(8,入力用シート!$J$66:$J$105,0),4),"")</f>
        <v/>
      </c>
      <c r="E33" s="74"/>
      <c r="F33" s="74"/>
      <c r="G33" s="74"/>
      <c r="H33" s="75"/>
      <c r="I33" s="73" t="str">
        <f t="array" ref="I33">IFERROR(INDEX(入力用シート!$C$66:$N$105,MATCH(8,入力用シート!$J$66:$J$105,0),2),"")</f>
        <v/>
      </c>
      <c r="J33" s="74"/>
      <c r="K33" s="74"/>
      <c r="L33" s="74"/>
      <c r="M33" s="75"/>
      <c r="N33" s="86" t="str">
        <f t="array" ref="N33">IFERROR(INDEX(入力用シート!$C$66:$N$105,MATCH(8,入力用シート!$J$66:$J$105,0),5),"")</f>
        <v/>
      </c>
      <c r="O33" s="87"/>
      <c r="P33" s="90" t="str">
        <f t="array" ref="P33">IFERROR(INDEX(入力用シート!$C$66:$N$105,MATCH(8,入力用シート!$J$66:$J$105,0),6),"")&amp;""</f>
        <v/>
      </c>
      <c r="Q33" s="83"/>
      <c r="R33" s="83"/>
      <c r="S33" s="83"/>
      <c r="T33" s="83"/>
      <c r="U33" s="87"/>
      <c r="V33" s="90"/>
      <c r="W33" s="87"/>
      <c r="X33" s="9"/>
      <c r="Y33" s="9"/>
      <c r="Z33" s="9"/>
    </row>
    <row r="34" spans="1:26" ht="13.5" customHeight="1" x14ac:dyDescent="0.3">
      <c r="A34" s="9"/>
      <c r="B34" s="88"/>
      <c r="C34" s="89"/>
      <c r="D34" s="76" t="str">
        <f t="array" ref="D34">IFERROR(INDEX(入力用シート!$C$66:$N$105,MATCH(8,入力用シート!$J$66:$J$105,0),3),"")</f>
        <v/>
      </c>
      <c r="E34" s="77"/>
      <c r="F34" s="77"/>
      <c r="G34" s="77"/>
      <c r="H34" s="78"/>
      <c r="I34" s="76" t="str">
        <f t="array" ref="I34">IFERROR(INDEX(入力用シート!$C$66:$N$105,MATCH(8,入力用シート!$J$66:$J$105,0),1),"")</f>
        <v/>
      </c>
      <c r="J34" s="77"/>
      <c r="K34" s="77"/>
      <c r="L34" s="77"/>
      <c r="M34" s="78"/>
      <c r="N34" s="88"/>
      <c r="O34" s="89"/>
      <c r="P34" s="88"/>
      <c r="Q34" s="64"/>
      <c r="R34" s="64"/>
      <c r="S34" s="64"/>
      <c r="T34" s="64"/>
      <c r="U34" s="89"/>
      <c r="V34" s="88"/>
      <c r="W34" s="89"/>
      <c r="X34" s="9"/>
      <c r="Y34" s="9"/>
      <c r="Z34" s="9"/>
    </row>
    <row r="35" spans="1:26" ht="13.5" customHeight="1" x14ac:dyDescent="0.3">
      <c r="A35" s="9"/>
      <c r="B35" s="79"/>
      <c r="C35" s="81"/>
      <c r="D35" s="79"/>
      <c r="E35" s="80"/>
      <c r="F35" s="80"/>
      <c r="G35" s="80"/>
      <c r="H35" s="81"/>
      <c r="I35" s="79"/>
      <c r="J35" s="80"/>
      <c r="K35" s="80"/>
      <c r="L35" s="80"/>
      <c r="M35" s="81"/>
      <c r="N35" s="79"/>
      <c r="O35" s="81"/>
      <c r="P35" s="79"/>
      <c r="Q35" s="80"/>
      <c r="R35" s="80"/>
      <c r="S35" s="80"/>
      <c r="T35" s="80"/>
      <c r="U35" s="81"/>
      <c r="V35" s="79"/>
      <c r="W35" s="81"/>
      <c r="X35" s="9"/>
      <c r="Y35" s="9"/>
      <c r="Z35" s="9"/>
    </row>
    <row r="36" spans="1:26" ht="13.5" customHeight="1" x14ac:dyDescent="0.3">
      <c r="A36" s="9"/>
      <c r="B36" s="91" t="s">
        <v>59</v>
      </c>
      <c r="C36" s="87"/>
      <c r="D36" s="73" t="str">
        <f t="array" ref="D36">IFERROR(INDEX(入力用シート!$C$66:$N$105,MATCH(9,入力用シート!$J$66:$J$105,0),4),"")</f>
        <v/>
      </c>
      <c r="E36" s="74"/>
      <c r="F36" s="74"/>
      <c r="G36" s="74"/>
      <c r="H36" s="75"/>
      <c r="I36" s="73" t="str">
        <f t="array" ref="I36">IFERROR(INDEX(入力用シート!$C$66:$N$105,MATCH(9,入力用シート!$J$66:$J$105,0),2),"")</f>
        <v/>
      </c>
      <c r="J36" s="74"/>
      <c r="K36" s="74"/>
      <c r="L36" s="74"/>
      <c r="M36" s="75"/>
      <c r="N36" s="86" t="str">
        <f t="array" ref="N36">IFERROR(INDEX(入力用シート!$C$66:$N$105,MATCH(9,入力用シート!$J$66:$J$105,0),5),"")</f>
        <v/>
      </c>
      <c r="O36" s="87"/>
      <c r="P36" s="90" t="str">
        <f t="array" ref="P36">IFERROR(INDEX(入力用シート!$C$66:$N$105,MATCH(9,入力用シート!$J$66:$J$105,0),6),"")&amp;""</f>
        <v/>
      </c>
      <c r="Q36" s="83"/>
      <c r="R36" s="83"/>
      <c r="S36" s="83"/>
      <c r="T36" s="83"/>
      <c r="U36" s="87"/>
      <c r="V36" s="90"/>
      <c r="W36" s="87"/>
      <c r="X36" s="9"/>
      <c r="Y36" s="9"/>
      <c r="Z36" s="9"/>
    </row>
    <row r="37" spans="1:26" ht="13.5" customHeight="1" x14ac:dyDescent="0.3">
      <c r="A37" s="9"/>
      <c r="B37" s="88"/>
      <c r="C37" s="89"/>
      <c r="D37" s="76" t="str">
        <f t="array" ref="D37">IFERROR(INDEX(入力用シート!$C$66:$N$105,MATCH(9,入力用シート!$J$66:$J$105,0),3),"")</f>
        <v/>
      </c>
      <c r="E37" s="77"/>
      <c r="F37" s="77"/>
      <c r="G37" s="77"/>
      <c r="H37" s="78"/>
      <c r="I37" s="76" t="str">
        <f t="array" ref="I37">IFERROR(INDEX(入力用シート!$C$66:$N$105,MATCH(9,入力用シート!$J$66:$J$105,0),1),"")</f>
        <v/>
      </c>
      <c r="J37" s="77"/>
      <c r="K37" s="77"/>
      <c r="L37" s="77"/>
      <c r="M37" s="78"/>
      <c r="N37" s="88"/>
      <c r="O37" s="89"/>
      <c r="P37" s="88"/>
      <c r="Q37" s="64"/>
      <c r="R37" s="64"/>
      <c r="S37" s="64"/>
      <c r="T37" s="64"/>
      <c r="U37" s="89"/>
      <c r="V37" s="88"/>
      <c r="W37" s="89"/>
      <c r="X37" s="9"/>
      <c r="Y37" s="9"/>
      <c r="Z37" s="9"/>
    </row>
    <row r="38" spans="1:26" ht="13.5" customHeight="1" x14ac:dyDescent="0.3">
      <c r="A38" s="9"/>
      <c r="B38" s="79"/>
      <c r="C38" s="81"/>
      <c r="D38" s="79"/>
      <c r="E38" s="80"/>
      <c r="F38" s="80"/>
      <c r="G38" s="80"/>
      <c r="H38" s="81"/>
      <c r="I38" s="79"/>
      <c r="J38" s="80"/>
      <c r="K38" s="80"/>
      <c r="L38" s="80"/>
      <c r="M38" s="81"/>
      <c r="N38" s="79"/>
      <c r="O38" s="81"/>
      <c r="P38" s="79"/>
      <c r="Q38" s="80"/>
      <c r="R38" s="80"/>
      <c r="S38" s="80"/>
      <c r="T38" s="80"/>
      <c r="U38" s="81"/>
      <c r="V38" s="79"/>
      <c r="W38" s="81"/>
      <c r="X38" s="9"/>
      <c r="Y38" s="9"/>
      <c r="Z38" s="9"/>
    </row>
    <row r="39" spans="1:26" ht="13.5" customHeight="1" x14ac:dyDescent="0.3">
      <c r="A39" s="9"/>
      <c r="B39" s="91" t="s">
        <v>60</v>
      </c>
      <c r="C39" s="87"/>
      <c r="D39" s="73" t="str">
        <f t="array" ref="D39">IFERROR(INDEX(入力用シート!$C$66:$N$105,MATCH(10,入力用シート!$J$66:$J$105,0),4),"")</f>
        <v/>
      </c>
      <c r="E39" s="74"/>
      <c r="F39" s="74"/>
      <c r="G39" s="74"/>
      <c r="H39" s="75"/>
      <c r="I39" s="73" t="str">
        <f t="array" ref="I39">IFERROR(INDEX(入力用シート!$C$66:$N$105,MATCH(10,入力用シート!$J$66:$J$105,0),2),"")</f>
        <v/>
      </c>
      <c r="J39" s="74"/>
      <c r="K39" s="74"/>
      <c r="L39" s="74"/>
      <c r="M39" s="75"/>
      <c r="N39" s="86" t="str">
        <f t="array" ref="N39">IFERROR(INDEX(入力用シート!$C$66:$N$105,MATCH(10,入力用シート!$J$66:$J$105,0),5),"")</f>
        <v/>
      </c>
      <c r="O39" s="87"/>
      <c r="P39" s="90" t="str">
        <f t="array" ref="P39">IFERROR(INDEX(入力用シート!$C$66:$N$105,MATCH(10,入力用シート!$J$66:$J$105,0),6),"")&amp;""</f>
        <v/>
      </c>
      <c r="Q39" s="83"/>
      <c r="R39" s="83"/>
      <c r="S39" s="83"/>
      <c r="T39" s="83"/>
      <c r="U39" s="87"/>
      <c r="V39" s="90"/>
      <c r="W39" s="87"/>
      <c r="X39" s="9"/>
      <c r="Y39" s="9"/>
      <c r="Z39" s="9"/>
    </row>
    <row r="40" spans="1:26" ht="13.5" customHeight="1" x14ac:dyDescent="0.3">
      <c r="A40" s="9"/>
      <c r="B40" s="88"/>
      <c r="C40" s="89"/>
      <c r="D40" s="76" t="str">
        <f t="array" ref="D40">IFERROR(INDEX(入力用シート!$C$66:$N$105,MATCH(10,入力用シート!$J$66:$J$105,0),3),"")</f>
        <v/>
      </c>
      <c r="E40" s="77"/>
      <c r="F40" s="77"/>
      <c r="G40" s="77"/>
      <c r="H40" s="78"/>
      <c r="I40" s="76" t="str">
        <f t="array" ref="I40">IFERROR(INDEX(入力用シート!$C$66:$N$105,MATCH(10,入力用シート!$J$66:$J$105,0),1),"")</f>
        <v/>
      </c>
      <c r="J40" s="77"/>
      <c r="K40" s="77"/>
      <c r="L40" s="77"/>
      <c r="M40" s="78"/>
      <c r="N40" s="88"/>
      <c r="O40" s="89"/>
      <c r="P40" s="88"/>
      <c r="Q40" s="64"/>
      <c r="R40" s="64"/>
      <c r="S40" s="64"/>
      <c r="T40" s="64"/>
      <c r="U40" s="89"/>
      <c r="V40" s="88"/>
      <c r="W40" s="89"/>
      <c r="X40" s="9"/>
      <c r="Y40" s="9"/>
      <c r="Z40" s="9"/>
    </row>
    <row r="41" spans="1:26" ht="13.5" customHeight="1" x14ac:dyDescent="0.3">
      <c r="A41" s="9"/>
      <c r="B41" s="79"/>
      <c r="C41" s="81"/>
      <c r="D41" s="79"/>
      <c r="E41" s="80"/>
      <c r="F41" s="80"/>
      <c r="G41" s="80"/>
      <c r="H41" s="81"/>
      <c r="I41" s="79"/>
      <c r="J41" s="80"/>
      <c r="K41" s="80"/>
      <c r="L41" s="80"/>
      <c r="M41" s="81"/>
      <c r="N41" s="79"/>
      <c r="O41" s="81"/>
      <c r="P41" s="79"/>
      <c r="Q41" s="80"/>
      <c r="R41" s="80"/>
      <c r="S41" s="80"/>
      <c r="T41" s="80"/>
      <c r="U41" s="81"/>
      <c r="V41" s="79"/>
      <c r="W41" s="81"/>
      <c r="X41" s="9"/>
      <c r="Y41" s="9"/>
      <c r="Z41" s="9"/>
    </row>
    <row r="42" spans="1:26" ht="13.5" customHeight="1" x14ac:dyDescent="0.3">
      <c r="A42" s="9"/>
      <c r="B42" s="91" t="s">
        <v>61</v>
      </c>
      <c r="C42" s="87"/>
      <c r="D42" s="73" t="str">
        <f t="array" ref="D42">IFERROR(INDEX(入力用シート!$C$66:$N$105,MATCH(11,入力用シート!$J$66:$J$105,0),4),"")</f>
        <v/>
      </c>
      <c r="E42" s="74"/>
      <c r="F42" s="74"/>
      <c r="G42" s="74"/>
      <c r="H42" s="75"/>
      <c r="I42" s="73" t="str">
        <f t="array" ref="I42">IFERROR(INDEX(入力用シート!$C$66:$N$105,MATCH(11,入力用シート!$J$66:$J$105,0),2),"")</f>
        <v/>
      </c>
      <c r="J42" s="74"/>
      <c r="K42" s="74"/>
      <c r="L42" s="74"/>
      <c r="M42" s="75"/>
      <c r="N42" s="86" t="str">
        <f t="array" ref="N42">IFERROR(INDEX(入力用シート!$C$66:$N$105,MATCH(11,入力用シート!$J$66:$J$105,0),5),"")</f>
        <v/>
      </c>
      <c r="O42" s="87"/>
      <c r="P42" s="90" t="str">
        <f t="array" ref="P42">IFERROR(INDEX(入力用シート!$C$66:$N$105,MATCH(11,入力用シート!$J$66:$J$105,0),6),"")&amp;""</f>
        <v/>
      </c>
      <c r="Q42" s="83"/>
      <c r="R42" s="83"/>
      <c r="S42" s="83"/>
      <c r="T42" s="83"/>
      <c r="U42" s="87"/>
      <c r="V42" s="90"/>
      <c r="W42" s="87"/>
      <c r="X42" s="9"/>
      <c r="Y42" s="9"/>
      <c r="Z42" s="9"/>
    </row>
    <row r="43" spans="1:26" ht="13.5" customHeight="1" x14ac:dyDescent="0.3">
      <c r="A43" s="9"/>
      <c r="B43" s="88"/>
      <c r="C43" s="89"/>
      <c r="D43" s="76" t="str">
        <f t="array" ref="D43">IFERROR(INDEX(入力用シート!$C$66:$N$105,MATCH(11,入力用シート!$J$66:$J$105,0),3),"")</f>
        <v/>
      </c>
      <c r="E43" s="77"/>
      <c r="F43" s="77"/>
      <c r="G43" s="77"/>
      <c r="H43" s="78"/>
      <c r="I43" s="76" t="str">
        <f t="array" ref="I43">IFERROR(INDEX(入力用シート!$C$66:$N$105,MATCH(11,入力用シート!$J$66:$J$105,0),1),"")</f>
        <v/>
      </c>
      <c r="J43" s="77"/>
      <c r="K43" s="77"/>
      <c r="L43" s="77"/>
      <c r="M43" s="78"/>
      <c r="N43" s="88"/>
      <c r="O43" s="89"/>
      <c r="P43" s="88"/>
      <c r="Q43" s="64"/>
      <c r="R43" s="64"/>
      <c r="S43" s="64"/>
      <c r="T43" s="64"/>
      <c r="U43" s="89"/>
      <c r="V43" s="88"/>
      <c r="W43" s="89"/>
      <c r="X43" s="9"/>
      <c r="Y43" s="9"/>
      <c r="Z43" s="9"/>
    </row>
    <row r="44" spans="1:26" ht="13.5" customHeight="1" x14ac:dyDescent="0.3">
      <c r="A44" s="9"/>
      <c r="B44" s="79"/>
      <c r="C44" s="81"/>
      <c r="D44" s="79"/>
      <c r="E44" s="80"/>
      <c r="F44" s="80"/>
      <c r="G44" s="80"/>
      <c r="H44" s="81"/>
      <c r="I44" s="79"/>
      <c r="J44" s="80"/>
      <c r="K44" s="80"/>
      <c r="L44" s="80"/>
      <c r="M44" s="81"/>
      <c r="N44" s="79"/>
      <c r="O44" s="81"/>
      <c r="P44" s="79"/>
      <c r="Q44" s="80"/>
      <c r="R44" s="80"/>
      <c r="S44" s="80"/>
      <c r="T44" s="80"/>
      <c r="U44" s="81"/>
      <c r="V44" s="79"/>
      <c r="W44" s="81"/>
      <c r="X44" s="9"/>
      <c r="Y44" s="9"/>
      <c r="Z44" s="9"/>
    </row>
    <row r="45" spans="1:26" ht="13.5" customHeight="1" x14ac:dyDescent="0.3">
      <c r="A45" s="9"/>
      <c r="B45" s="91" t="s">
        <v>62</v>
      </c>
      <c r="C45" s="87"/>
      <c r="D45" s="73" t="str">
        <f t="array" ref="D45">IFERROR(INDEX(入力用シート!$C$66:$N$105,MATCH(12,入力用シート!$J$66:$J$105,0),4),"")</f>
        <v/>
      </c>
      <c r="E45" s="74"/>
      <c r="F45" s="74"/>
      <c r="G45" s="74"/>
      <c r="H45" s="75"/>
      <c r="I45" s="73" t="str">
        <f t="array" ref="I45">IFERROR(INDEX(入力用シート!$C$66:$N$105,MATCH(12,入力用シート!$J$66:$J$105,0),2),"")</f>
        <v/>
      </c>
      <c r="J45" s="74"/>
      <c r="K45" s="74"/>
      <c r="L45" s="74"/>
      <c r="M45" s="75"/>
      <c r="N45" s="86" t="str">
        <f t="array" ref="N45">IFERROR(INDEX(入力用シート!$C$66:$N$105,MATCH(12,入力用シート!$J$66:$J$105,0),5),"")</f>
        <v/>
      </c>
      <c r="O45" s="87"/>
      <c r="P45" s="90" t="str">
        <f t="array" ref="P45">IFERROR(INDEX(入力用シート!$C$66:$N$105,MATCH(12,入力用シート!$J$66:$J$105,0),6),"")&amp;""</f>
        <v/>
      </c>
      <c r="Q45" s="83"/>
      <c r="R45" s="83"/>
      <c r="S45" s="83"/>
      <c r="T45" s="83"/>
      <c r="U45" s="87"/>
      <c r="V45" s="90"/>
      <c r="W45" s="87"/>
      <c r="X45" s="9"/>
      <c r="Y45" s="9"/>
      <c r="Z45" s="9"/>
    </row>
    <row r="46" spans="1:26" ht="13.5" customHeight="1" x14ac:dyDescent="0.3">
      <c r="A46" s="9"/>
      <c r="B46" s="88"/>
      <c r="C46" s="89"/>
      <c r="D46" s="76" t="str">
        <f t="array" ref="D46">IFERROR(INDEX(入力用シート!$C$66:$N$105,MATCH(12,入力用シート!$J$66:$J$105,0),3),"")</f>
        <v/>
      </c>
      <c r="E46" s="77"/>
      <c r="F46" s="77"/>
      <c r="G46" s="77"/>
      <c r="H46" s="78"/>
      <c r="I46" s="76" t="str">
        <f t="array" ref="I46">IFERROR(INDEX(入力用シート!$C$66:$N$105,MATCH(12,入力用シート!$J$66:$J$105,0),1),"")</f>
        <v/>
      </c>
      <c r="J46" s="77"/>
      <c r="K46" s="77"/>
      <c r="L46" s="77"/>
      <c r="M46" s="78"/>
      <c r="N46" s="88"/>
      <c r="O46" s="89"/>
      <c r="P46" s="88"/>
      <c r="Q46" s="64"/>
      <c r="R46" s="64"/>
      <c r="S46" s="64"/>
      <c r="T46" s="64"/>
      <c r="U46" s="89"/>
      <c r="V46" s="88"/>
      <c r="W46" s="89"/>
      <c r="X46" s="9"/>
      <c r="Y46" s="9"/>
      <c r="Z46" s="9"/>
    </row>
    <row r="47" spans="1:26" ht="13.5" customHeight="1" x14ac:dyDescent="0.3">
      <c r="A47" s="9"/>
      <c r="B47" s="79"/>
      <c r="C47" s="81"/>
      <c r="D47" s="79"/>
      <c r="E47" s="80"/>
      <c r="F47" s="80"/>
      <c r="G47" s="80"/>
      <c r="H47" s="81"/>
      <c r="I47" s="79"/>
      <c r="J47" s="80"/>
      <c r="K47" s="80"/>
      <c r="L47" s="80"/>
      <c r="M47" s="81"/>
      <c r="N47" s="79"/>
      <c r="O47" s="81"/>
      <c r="P47" s="79"/>
      <c r="Q47" s="80"/>
      <c r="R47" s="80"/>
      <c r="S47" s="80"/>
      <c r="T47" s="80"/>
      <c r="U47" s="81"/>
      <c r="V47" s="79"/>
      <c r="W47" s="81"/>
      <c r="X47" s="9"/>
      <c r="Y47" s="9"/>
      <c r="Z47" s="9"/>
    </row>
    <row r="48" spans="1:26" ht="13.5" customHeight="1" x14ac:dyDescent="0.3">
      <c r="A48" s="9"/>
      <c r="B48" s="91" t="s">
        <v>63</v>
      </c>
      <c r="C48" s="87"/>
      <c r="D48" s="73" t="str">
        <f t="array" ref="D48">IFERROR(INDEX(入力用シート!$C$66:$N$105,MATCH(13,入力用シート!$J$66:$J$105,0),4),"")</f>
        <v/>
      </c>
      <c r="E48" s="74"/>
      <c r="F48" s="74"/>
      <c r="G48" s="74"/>
      <c r="H48" s="75"/>
      <c r="I48" s="73" t="str">
        <f t="array" ref="I48">IFERROR(INDEX(入力用シート!$C$66:$N$105,MATCH(13,入力用シート!$J$66:$J$105,0),2),"")</f>
        <v/>
      </c>
      <c r="J48" s="74"/>
      <c r="K48" s="74"/>
      <c r="L48" s="74"/>
      <c r="M48" s="75"/>
      <c r="N48" s="86" t="str">
        <f t="array" ref="N48">IFERROR(INDEX(入力用シート!$C$66:$N$105,MATCH(13,入力用シート!$J$66:$J$105,0),5),"")</f>
        <v/>
      </c>
      <c r="O48" s="87"/>
      <c r="P48" s="90" t="str">
        <f t="array" ref="P48">IFERROR(INDEX(入力用シート!$C$66:$N$105,MATCH(13,入力用シート!$J$66:$J$105,0),6),"")&amp;""</f>
        <v/>
      </c>
      <c r="Q48" s="83"/>
      <c r="R48" s="83"/>
      <c r="S48" s="83"/>
      <c r="T48" s="83"/>
      <c r="U48" s="87"/>
      <c r="V48" s="90"/>
      <c r="W48" s="87"/>
      <c r="X48" s="9"/>
      <c r="Y48" s="9"/>
      <c r="Z48" s="9"/>
    </row>
    <row r="49" spans="1:26" ht="13.5" customHeight="1" x14ac:dyDescent="0.3">
      <c r="A49" s="9"/>
      <c r="B49" s="88"/>
      <c r="C49" s="89"/>
      <c r="D49" s="76" t="str">
        <f t="array" ref="D49">IFERROR(INDEX(入力用シート!$C$66:$N$105,MATCH(13,入力用シート!$J$66:$J$105,0),3),"")</f>
        <v/>
      </c>
      <c r="E49" s="77"/>
      <c r="F49" s="77"/>
      <c r="G49" s="77"/>
      <c r="H49" s="78"/>
      <c r="I49" s="76" t="str">
        <f t="array" ref="I49">IFERROR(INDEX(入力用シート!$C$66:$N$105,MATCH(13,入力用シート!$J$66:$J$105,0),1),"")</f>
        <v/>
      </c>
      <c r="J49" s="77"/>
      <c r="K49" s="77"/>
      <c r="L49" s="77"/>
      <c r="M49" s="78"/>
      <c r="N49" s="88"/>
      <c r="O49" s="89"/>
      <c r="P49" s="88"/>
      <c r="Q49" s="64"/>
      <c r="R49" s="64"/>
      <c r="S49" s="64"/>
      <c r="T49" s="64"/>
      <c r="U49" s="89"/>
      <c r="V49" s="88"/>
      <c r="W49" s="89"/>
      <c r="X49" s="9"/>
      <c r="Y49" s="9"/>
      <c r="Z49" s="9"/>
    </row>
    <row r="50" spans="1:26" ht="13.5" customHeight="1" x14ac:dyDescent="0.3">
      <c r="A50" s="9"/>
      <c r="B50" s="79"/>
      <c r="C50" s="81"/>
      <c r="D50" s="79"/>
      <c r="E50" s="80"/>
      <c r="F50" s="80"/>
      <c r="G50" s="80"/>
      <c r="H50" s="81"/>
      <c r="I50" s="79"/>
      <c r="J50" s="80"/>
      <c r="K50" s="80"/>
      <c r="L50" s="80"/>
      <c r="M50" s="81"/>
      <c r="N50" s="79"/>
      <c r="O50" s="81"/>
      <c r="P50" s="79"/>
      <c r="Q50" s="80"/>
      <c r="R50" s="80"/>
      <c r="S50" s="80"/>
      <c r="T50" s="80"/>
      <c r="U50" s="81"/>
      <c r="V50" s="79"/>
      <c r="W50" s="81"/>
      <c r="X50" s="9"/>
      <c r="Y50" s="9"/>
      <c r="Z50" s="9"/>
    </row>
    <row r="51" spans="1:26" ht="13.5" customHeight="1" x14ac:dyDescent="0.3">
      <c r="A51" s="9"/>
      <c r="B51" s="91" t="s">
        <v>64</v>
      </c>
      <c r="C51" s="87"/>
      <c r="D51" s="73" t="str">
        <f t="array" ref="D51">IFERROR(INDEX(入力用シート!$C$66:$N$105,MATCH(14,入力用シート!$J$66:$J$105,0),4),"")</f>
        <v/>
      </c>
      <c r="E51" s="74"/>
      <c r="F51" s="74"/>
      <c r="G51" s="74"/>
      <c r="H51" s="75"/>
      <c r="I51" s="73" t="str">
        <f t="array" ref="I51">IFERROR(INDEX(入力用シート!$C$66:$N$105,MATCH(14,入力用シート!$J$66:$J$105,0),2),"")</f>
        <v/>
      </c>
      <c r="J51" s="74"/>
      <c r="K51" s="74"/>
      <c r="L51" s="74"/>
      <c r="M51" s="75"/>
      <c r="N51" s="86" t="str">
        <f t="array" ref="N51">IFERROR(INDEX(入力用シート!$C$66:$N$105,MATCH(14,入力用シート!$J$66:$J$105,0),5),"")</f>
        <v/>
      </c>
      <c r="O51" s="87"/>
      <c r="P51" s="90" t="str">
        <f t="array" ref="P51">IFERROR(INDEX(入力用シート!$C$66:$N$105,MATCH(14,入力用シート!$J$66:$J$105,0),6),"")&amp;""</f>
        <v/>
      </c>
      <c r="Q51" s="83"/>
      <c r="R51" s="83"/>
      <c r="S51" s="83"/>
      <c r="T51" s="83"/>
      <c r="U51" s="87"/>
      <c r="V51" s="90"/>
      <c r="W51" s="87"/>
      <c r="X51" s="9"/>
      <c r="Y51" s="9"/>
      <c r="Z51" s="9"/>
    </row>
    <row r="52" spans="1:26" ht="13.5" customHeight="1" x14ac:dyDescent="0.3">
      <c r="A52" s="9"/>
      <c r="B52" s="88"/>
      <c r="C52" s="89"/>
      <c r="D52" s="76" t="str">
        <f t="array" ref="D52">IFERROR(INDEX(入力用シート!$C$66:$N$105,MATCH(14,入力用シート!$J$66:$J$105,0),3),"")</f>
        <v/>
      </c>
      <c r="E52" s="77"/>
      <c r="F52" s="77"/>
      <c r="G52" s="77"/>
      <c r="H52" s="78"/>
      <c r="I52" s="76" t="str">
        <f t="array" ref="I52">IFERROR(INDEX(入力用シート!$C$66:$N$105,MATCH(14,入力用シート!$J$66:$J$105,0),1),"")</f>
        <v/>
      </c>
      <c r="J52" s="77"/>
      <c r="K52" s="77"/>
      <c r="L52" s="77"/>
      <c r="M52" s="78"/>
      <c r="N52" s="88"/>
      <c r="O52" s="89"/>
      <c r="P52" s="88"/>
      <c r="Q52" s="64"/>
      <c r="R52" s="64"/>
      <c r="S52" s="64"/>
      <c r="T52" s="64"/>
      <c r="U52" s="89"/>
      <c r="V52" s="88"/>
      <c r="W52" s="89"/>
      <c r="X52" s="9"/>
      <c r="Y52" s="9"/>
      <c r="Z52" s="9"/>
    </row>
    <row r="53" spans="1:26" ht="13.5" customHeight="1" x14ac:dyDescent="0.3">
      <c r="A53" s="9"/>
      <c r="B53" s="79"/>
      <c r="C53" s="81"/>
      <c r="D53" s="79"/>
      <c r="E53" s="80"/>
      <c r="F53" s="80"/>
      <c r="G53" s="80"/>
      <c r="H53" s="81"/>
      <c r="I53" s="79"/>
      <c r="J53" s="80"/>
      <c r="K53" s="80"/>
      <c r="L53" s="80"/>
      <c r="M53" s="81"/>
      <c r="N53" s="79"/>
      <c r="O53" s="81"/>
      <c r="P53" s="79"/>
      <c r="Q53" s="80"/>
      <c r="R53" s="80"/>
      <c r="S53" s="80"/>
      <c r="T53" s="80"/>
      <c r="U53" s="81"/>
      <c r="V53" s="79"/>
      <c r="W53" s="81"/>
      <c r="X53" s="9"/>
      <c r="Y53" s="9"/>
      <c r="Z53" s="9"/>
    </row>
    <row r="54" spans="1:26" ht="13.5" customHeight="1" x14ac:dyDescent="0.3">
      <c r="A54" s="9"/>
      <c r="B54" s="91" t="s">
        <v>65</v>
      </c>
      <c r="C54" s="87"/>
      <c r="D54" s="73" t="str">
        <f t="array" ref="D54">IFERROR(INDEX(入力用シート!$C$66:$N$105,MATCH(15,入力用シート!$J$66:$J$105,0),4),"")</f>
        <v/>
      </c>
      <c r="E54" s="74"/>
      <c r="F54" s="74"/>
      <c r="G54" s="74"/>
      <c r="H54" s="75"/>
      <c r="I54" s="73" t="str">
        <f t="array" ref="I54">IFERROR(INDEX(入力用シート!$C$66:$N$105,MATCH(15,入力用シート!$J$66:$J$105,0),2),"")</f>
        <v/>
      </c>
      <c r="J54" s="74"/>
      <c r="K54" s="74"/>
      <c r="L54" s="74"/>
      <c r="M54" s="75"/>
      <c r="N54" s="86" t="str">
        <f t="array" ref="N54">IFERROR(INDEX(入力用シート!$C$66:$N$105,MATCH(15,入力用シート!$J$66:$J$105,0),5),"")</f>
        <v/>
      </c>
      <c r="O54" s="87"/>
      <c r="P54" s="90" t="str">
        <f t="array" ref="P54">IFERROR(INDEX(入力用シート!$C$66:$N$105,MATCH(15,入力用シート!$J$66:$J$105,0),6),"")&amp;""</f>
        <v/>
      </c>
      <c r="Q54" s="83"/>
      <c r="R54" s="83"/>
      <c r="S54" s="83"/>
      <c r="T54" s="83"/>
      <c r="U54" s="87"/>
      <c r="V54" s="90"/>
      <c r="W54" s="87"/>
      <c r="X54" s="9"/>
      <c r="Y54" s="9"/>
      <c r="Z54" s="9"/>
    </row>
    <row r="55" spans="1:26" ht="13.5" customHeight="1" x14ac:dyDescent="0.3">
      <c r="A55" s="9"/>
      <c r="B55" s="88"/>
      <c r="C55" s="89"/>
      <c r="D55" s="76" t="str">
        <f t="array" ref="D55">IFERROR(INDEX(入力用シート!$C$66:$N$105,MATCH(15,入力用シート!$J$66:$J$105,0),3),"")</f>
        <v/>
      </c>
      <c r="E55" s="77"/>
      <c r="F55" s="77"/>
      <c r="G55" s="77"/>
      <c r="H55" s="78"/>
      <c r="I55" s="76" t="str">
        <f t="array" ref="I55">IFERROR(INDEX(入力用シート!$C$66:$N$105,MATCH(15,入力用シート!$J$66:$J$105,0),1),"")</f>
        <v/>
      </c>
      <c r="J55" s="77"/>
      <c r="K55" s="77"/>
      <c r="L55" s="77"/>
      <c r="M55" s="78"/>
      <c r="N55" s="88"/>
      <c r="O55" s="89"/>
      <c r="P55" s="88"/>
      <c r="Q55" s="64"/>
      <c r="R55" s="64"/>
      <c r="S55" s="64"/>
      <c r="T55" s="64"/>
      <c r="U55" s="89"/>
      <c r="V55" s="88"/>
      <c r="W55" s="89"/>
      <c r="X55" s="9"/>
      <c r="Y55" s="9"/>
      <c r="Z55" s="9"/>
    </row>
    <row r="56" spans="1:26" ht="13.5" customHeight="1" x14ac:dyDescent="0.3">
      <c r="A56" s="9"/>
      <c r="B56" s="79"/>
      <c r="C56" s="81"/>
      <c r="D56" s="79"/>
      <c r="E56" s="80"/>
      <c r="F56" s="80"/>
      <c r="G56" s="80"/>
      <c r="H56" s="81"/>
      <c r="I56" s="79"/>
      <c r="J56" s="80"/>
      <c r="K56" s="80"/>
      <c r="L56" s="80"/>
      <c r="M56" s="81"/>
      <c r="N56" s="79"/>
      <c r="O56" s="81"/>
      <c r="P56" s="79"/>
      <c r="Q56" s="80"/>
      <c r="R56" s="80"/>
      <c r="S56" s="80"/>
      <c r="T56" s="80"/>
      <c r="U56" s="81"/>
      <c r="V56" s="79"/>
      <c r="W56" s="81"/>
      <c r="X56" s="9"/>
      <c r="Y56" s="9"/>
      <c r="Z56" s="9"/>
    </row>
    <row r="57" spans="1:26" ht="12" customHeight="1" x14ac:dyDescent="0.3">
      <c r="A57" s="9"/>
      <c r="B57" s="82" t="s">
        <v>66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9"/>
      <c r="Y57" s="9"/>
      <c r="Z57" s="9"/>
    </row>
    <row r="58" spans="1:26" ht="12" customHeight="1" x14ac:dyDescent="0.3">
      <c r="A58" s="9"/>
      <c r="B58" s="84" t="s">
        <v>67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9"/>
      <c r="Y58" s="9"/>
      <c r="Z58" s="9"/>
    </row>
    <row r="59" spans="1:26" ht="24" customHeight="1" x14ac:dyDescent="0.3">
      <c r="A59" s="9"/>
      <c r="B59" s="85" t="s">
        <v>68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9"/>
      <c r="Y59" s="9"/>
      <c r="Z59" s="9"/>
    </row>
    <row r="60" spans="1:26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55">
    <mergeCell ref="B15:C17"/>
    <mergeCell ref="D16:H17"/>
    <mergeCell ref="I16:M17"/>
    <mergeCell ref="D18:H18"/>
    <mergeCell ref="D19:H20"/>
    <mergeCell ref="P5:Q5"/>
    <mergeCell ref="R5:S5"/>
    <mergeCell ref="T5:U5"/>
    <mergeCell ref="I13:M14"/>
    <mergeCell ref="P10:U10"/>
    <mergeCell ref="V10:W11"/>
    <mergeCell ref="P11:U11"/>
    <mergeCell ref="N15:O17"/>
    <mergeCell ref="P15:U17"/>
    <mergeCell ref="V15:W17"/>
    <mergeCell ref="B18:C20"/>
    <mergeCell ref="J7:K7"/>
    <mergeCell ref="J8:K8"/>
    <mergeCell ref="D10:H10"/>
    <mergeCell ref="I10:M10"/>
    <mergeCell ref="N10:O11"/>
    <mergeCell ref="D11:H11"/>
    <mergeCell ref="I11:M11"/>
    <mergeCell ref="B10:C11"/>
    <mergeCell ref="D15:H15"/>
    <mergeCell ref="I15:M15"/>
    <mergeCell ref="D12:H12"/>
    <mergeCell ref="I12:M12"/>
    <mergeCell ref="N12:O14"/>
    <mergeCell ref="P12:U14"/>
    <mergeCell ref="V12:W14"/>
    <mergeCell ref="D13:H14"/>
    <mergeCell ref="B12:C14"/>
    <mergeCell ref="U1:W1"/>
    <mergeCell ref="B2:W2"/>
    <mergeCell ref="B3:W3"/>
    <mergeCell ref="C5:D5"/>
    <mergeCell ref="E5:H5"/>
    <mergeCell ref="L5:M5"/>
    <mergeCell ref="N5:O5"/>
    <mergeCell ref="R7:S7"/>
    <mergeCell ref="R8:S8"/>
    <mergeCell ref="B7:C7"/>
    <mergeCell ref="D7:G7"/>
    <mergeCell ref="L7:O7"/>
    <mergeCell ref="T7:W7"/>
    <mergeCell ref="B8:C8"/>
    <mergeCell ref="D8:G8"/>
    <mergeCell ref="L8:O8"/>
    <mergeCell ref="T8:W8"/>
    <mergeCell ref="V5:W5"/>
    <mergeCell ref="I48:M48"/>
    <mergeCell ref="N48:O50"/>
    <mergeCell ref="P48:U50"/>
    <mergeCell ref="V48:W50"/>
    <mergeCell ref="I49:M50"/>
    <mergeCell ref="V27:W29"/>
    <mergeCell ref="I28:M29"/>
    <mergeCell ref="I30:M30"/>
    <mergeCell ref="N30:O32"/>
    <mergeCell ref="P30:U32"/>
    <mergeCell ref="V30:W32"/>
    <mergeCell ref="I31:M32"/>
    <mergeCell ref="I33:M33"/>
    <mergeCell ref="N33:O35"/>
    <mergeCell ref="P33:U35"/>
    <mergeCell ref="V33:W35"/>
    <mergeCell ref="I34:M35"/>
    <mergeCell ref="I27:M27"/>
    <mergeCell ref="N27:O29"/>
    <mergeCell ref="P27:U29"/>
    <mergeCell ref="N36:O38"/>
    <mergeCell ref="P36:U38"/>
    <mergeCell ref="V36:W38"/>
    <mergeCell ref="I36:M36"/>
    <mergeCell ref="I22:M23"/>
    <mergeCell ref="I24:M24"/>
    <mergeCell ref="N24:O26"/>
    <mergeCell ref="P24:U26"/>
    <mergeCell ref="V24:W26"/>
    <mergeCell ref="I25:M26"/>
    <mergeCell ref="P21:U23"/>
    <mergeCell ref="V21:W23"/>
    <mergeCell ref="I18:M18"/>
    <mergeCell ref="N18:O20"/>
    <mergeCell ref="P18:U20"/>
    <mergeCell ref="V18:W20"/>
    <mergeCell ref="I19:M20"/>
    <mergeCell ref="I21:M21"/>
    <mergeCell ref="N21:O23"/>
    <mergeCell ref="B21:C23"/>
    <mergeCell ref="D21:H21"/>
    <mergeCell ref="D22:H23"/>
    <mergeCell ref="B24:C26"/>
    <mergeCell ref="D24:H24"/>
    <mergeCell ref="B27:C29"/>
    <mergeCell ref="D36:H36"/>
    <mergeCell ref="D37:H38"/>
    <mergeCell ref="B30:C32"/>
    <mergeCell ref="D30:H30"/>
    <mergeCell ref="D31:H32"/>
    <mergeCell ref="B33:C35"/>
    <mergeCell ref="D33:H33"/>
    <mergeCell ref="D34:H35"/>
    <mergeCell ref="B36:C38"/>
    <mergeCell ref="D25:H26"/>
    <mergeCell ref="D27:H27"/>
    <mergeCell ref="D28:H29"/>
    <mergeCell ref="B39:C41"/>
    <mergeCell ref="D39:H39"/>
    <mergeCell ref="D40:H41"/>
    <mergeCell ref="B42:C44"/>
    <mergeCell ref="D42:H42"/>
    <mergeCell ref="D43:H44"/>
    <mergeCell ref="B45:C47"/>
    <mergeCell ref="D54:H54"/>
    <mergeCell ref="D55:H56"/>
    <mergeCell ref="B48:C50"/>
    <mergeCell ref="D48:H48"/>
    <mergeCell ref="D49:H50"/>
    <mergeCell ref="B51:C53"/>
    <mergeCell ref="D51:H51"/>
    <mergeCell ref="D52:H53"/>
    <mergeCell ref="B54:C56"/>
    <mergeCell ref="D45:H45"/>
    <mergeCell ref="D46:H47"/>
    <mergeCell ref="I37:M38"/>
    <mergeCell ref="I39:M39"/>
    <mergeCell ref="P39:U41"/>
    <mergeCell ref="V39:W41"/>
    <mergeCell ref="I40:M41"/>
    <mergeCell ref="I42:M42"/>
    <mergeCell ref="P45:U47"/>
    <mergeCell ref="V45:W47"/>
    <mergeCell ref="N39:O41"/>
    <mergeCell ref="N42:O44"/>
    <mergeCell ref="P42:U44"/>
    <mergeCell ref="V42:W44"/>
    <mergeCell ref="I43:M44"/>
    <mergeCell ref="I45:M45"/>
    <mergeCell ref="N45:O47"/>
    <mergeCell ref="I46:M47"/>
    <mergeCell ref="I54:M54"/>
    <mergeCell ref="I55:M56"/>
    <mergeCell ref="B57:W57"/>
    <mergeCell ref="B58:W58"/>
    <mergeCell ref="B59:W59"/>
    <mergeCell ref="N51:O53"/>
    <mergeCell ref="P51:U53"/>
    <mergeCell ref="V51:W53"/>
    <mergeCell ref="I52:M53"/>
    <mergeCell ref="N54:O56"/>
    <mergeCell ref="P54:U56"/>
    <mergeCell ref="V54:W56"/>
    <mergeCell ref="I51:M51"/>
  </mergeCells>
  <phoneticPr fontId="13"/>
  <printOptions horizontalCentered="1"/>
  <pageMargins left="0.23622047244094491" right="0.23622047244094491" top="0.74803149606299213" bottom="0.74803149606299213" header="0" footer="0"/>
  <pageSetup paperSize="9" scale="96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activeCell="B3" sqref="B3:W3"/>
    </sheetView>
  </sheetViews>
  <sheetFormatPr defaultColWidth="11.19921875" defaultRowHeight="15" customHeight="1" x14ac:dyDescent="0.3"/>
  <cols>
    <col min="1" max="26" width="2.796875" customWidth="1"/>
  </cols>
  <sheetData>
    <row r="1" spans="1:26" ht="14.2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2" t="s">
        <v>39</v>
      </c>
      <c r="V1" s="64"/>
      <c r="W1" s="64"/>
      <c r="X1" s="9"/>
      <c r="Y1" s="9"/>
      <c r="Z1" s="9"/>
    </row>
    <row r="2" spans="1:26" ht="12" customHeight="1" x14ac:dyDescent="0.3">
      <c r="A2" s="9"/>
      <c r="B2" s="93" t="str">
        <f>男・クラ④!B2</f>
        <v>令和８年度東北中学校体育大会　第６３回東北中学校スキー大会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"/>
      <c r="Y2" s="9"/>
      <c r="Z2" s="9"/>
    </row>
    <row r="3" spans="1:26" ht="12" customHeight="1" x14ac:dyDescent="0.3">
      <c r="A3" s="9"/>
      <c r="B3" s="95" t="s">
        <v>40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9"/>
      <c r="Y3" s="9"/>
      <c r="Z3" s="9"/>
    </row>
    <row r="4" spans="1:26" ht="9" customHeight="1" x14ac:dyDescent="0.3">
      <c r="A4" s="9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9"/>
      <c r="Y4" s="9"/>
      <c r="Z4" s="9"/>
    </row>
    <row r="5" spans="1:26" ht="13.5" customHeight="1" x14ac:dyDescent="0.3">
      <c r="A5" s="9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9"/>
      <c r="K5" s="9"/>
      <c r="L5" s="96" t="s">
        <v>42</v>
      </c>
      <c r="M5" s="67"/>
      <c r="N5" s="96" t="s">
        <v>43</v>
      </c>
      <c r="O5" s="67"/>
      <c r="P5" s="96" t="s">
        <v>44</v>
      </c>
      <c r="Q5" s="67"/>
      <c r="R5" s="97"/>
      <c r="S5" s="67"/>
      <c r="T5" s="96" t="s">
        <v>45</v>
      </c>
      <c r="U5" s="67"/>
      <c r="V5" s="97"/>
      <c r="W5" s="67"/>
      <c r="X5" s="9"/>
      <c r="Y5" s="9"/>
      <c r="Z5" s="9"/>
    </row>
    <row r="6" spans="1:26" ht="9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9"/>
      <c r="B7" s="96" t="s">
        <v>23</v>
      </c>
      <c r="C7" s="67"/>
      <c r="D7" s="97"/>
      <c r="E7" s="66"/>
      <c r="F7" s="66"/>
      <c r="G7" s="67"/>
      <c r="H7" s="9"/>
      <c r="I7" s="9"/>
      <c r="J7" s="96" t="s">
        <v>27</v>
      </c>
      <c r="K7" s="67"/>
      <c r="L7" s="97"/>
      <c r="M7" s="66"/>
      <c r="N7" s="66"/>
      <c r="O7" s="67"/>
      <c r="P7" s="9"/>
      <c r="Q7" s="9"/>
      <c r="R7" s="96" t="s">
        <v>25</v>
      </c>
      <c r="S7" s="67"/>
      <c r="T7" s="96" t="s">
        <v>43</v>
      </c>
      <c r="U7" s="66"/>
      <c r="V7" s="66"/>
      <c r="W7" s="67"/>
      <c r="X7" s="9"/>
      <c r="Y7" s="9"/>
      <c r="Z7" s="9"/>
    </row>
    <row r="8" spans="1:26" ht="13.5" customHeight="1" x14ac:dyDescent="0.3">
      <c r="A8" s="9"/>
      <c r="B8" s="96" t="s">
        <v>24</v>
      </c>
      <c r="C8" s="67"/>
      <c r="D8" s="97"/>
      <c r="E8" s="66"/>
      <c r="F8" s="66"/>
      <c r="G8" s="67"/>
      <c r="H8" s="9"/>
      <c r="I8" s="9"/>
      <c r="J8" s="96" t="s">
        <v>28</v>
      </c>
      <c r="K8" s="67"/>
      <c r="L8" s="97"/>
      <c r="M8" s="66"/>
      <c r="N8" s="66"/>
      <c r="O8" s="67"/>
      <c r="P8" s="9"/>
      <c r="Q8" s="9"/>
      <c r="R8" s="96" t="s">
        <v>26</v>
      </c>
      <c r="S8" s="67"/>
      <c r="T8" s="97"/>
      <c r="U8" s="66"/>
      <c r="V8" s="66"/>
      <c r="W8" s="67"/>
      <c r="X8" s="9"/>
      <c r="Y8" s="9"/>
      <c r="Z8" s="9"/>
    </row>
    <row r="9" spans="1:26" ht="9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9"/>
      <c r="B10" s="86" t="s">
        <v>46</v>
      </c>
      <c r="C10" s="87"/>
      <c r="D10" s="73" t="s">
        <v>19</v>
      </c>
      <c r="E10" s="74"/>
      <c r="F10" s="74"/>
      <c r="G10" s="74"/>
      <c r="H10" s="75"/>
      <c r="I10" s="73" t="s">
        <v>19</v>
      </c>
      <c r="J10" s="74"/>
      <c r="K10" s="74"/>
      <c r="L10" s="74"/>
      <c r="M10" s="75"/>
      <c r="N10" s="86" t="s">
        <v>21</v>
      </c>
      <c r="O10" s="87"/>
      <c r="P10" s="96" t="s">
        <v>47</v>
      </c>
      <c r="Q10" s="66"/>
      <c r="R10" s="66"/>
      <c r="S10" s="66"/>
      <c r="T10" s="66"/>
      <c r="U10" s="67"/>
      <c r="V10" s="86" t="s">
        <v>48</v>
      </c>
      <c r="W10" s="87"/>
      <c r="X10" s="9"/>
      <c r="Y10" s="9"/>
      <c r="Z10" s="9"/>
    </row>
    <row r="11" spans="1:26" ht="13.5" customHeight="1" x14ac:dyDescent="0.3">
      <c r="A11" s="9"/>
      <c r="B11" s="79"/>
      <c r="C11" s="81"/>
      <c r="D11" s="98" t="s">
        <v>20</v>
      </c>
      <c r="E11" s="99"/>
      <c r="F11" s="99"/>
      <c r="G11" s="99"/>
      <c r="H11" s="100"/>
      <c r="I11" s="98" t="s">
        <v>49</v>
      </c>
      <c r="J11" s="99"/>
      <c r="K11" s="99"/>
      <c r="L11" s="99"/>
      <c r="M11" s="100"/>
      <c r="N11" s="79"/>
      <c r="O11" s="81"/>
      <c r="P11" s="96" t="s">
        <v>50</v>
      </c>
      <c r="Q11" s="66"/>
      <c r="R11" s="66"/>
      <c r="S11" s="66"/>
      <c r="T11" s="66"/>
      <c r="U11" s="67"/>
      <c r="V11" s="79"/>
      <c r="W11" s="81"/>
      <c r="X11" s="9"/>
      <c r="Y11" s="9"/>
      <c r="Z11" s="9"/>
    </row>
    <row r="12" spans="1:26" ht="13.5" customHeight="1" x14ac:dyDescent="0.3">
      <c r="A12" s="9"/>
      <c r="B12" s="91" t="s">
        <v>51</v>
      </c>
      <c r="C12" s="87"/>
      <c r="D12" s="73" t="str">
        <f t="array" ref="D12">IFERROR(INDEX(入力用シート!$C$7:$N$61,MATCH(1,入力用シート!$K$7:$K$61,0),4),"")</f>
        <v/>
      </c>
      <c r="E12" s="74"/>
      <c r="F12" s="74"/>
      <c r="G12" s="74"/>
      <c r="H12" s="75"/>
      <c r="I12" s="73" t="str">
        <f t="array" ref="I12">IFERROR(INDEX(入力用シート!$C$7:$N$61,MATCH(1,入力用シート!$K$7:$K$61,0),2),"")</f>
        <v/>
      </c>
      <c r="J12" s="74"/>
      <c r="K12" s="74"/>
      <c r="L12" s="74"/>
      <c r="M12" s="75"/>
      <c r="N12" s="86" t="str">
        <f t="array" ref="N12">IFERROR(INDEX(入力用シート!$C$7:$N$61,MATCH(1,入力用シート!$K$7:$K$61,0),5),"")</f>
        <v/>
      </c>
      <c r="O12" s="87"/>
      <c r="P12" s="86" t="str">
        <f t="array" ref="P12">IFERROR(INDEX(入力用シート!$C$7:$N$61,MATCH(1,入力用シート!$K$7:$K$61,0),6),"")&amp;""</f>
        <v/>
      </c>
      <c r="Q12" s="83"/>
      <c r="R12" s="83"/>
      <c r="S12" s="83"/>
      <c r="T12" s="83"/>
      <c r="U12" s="87"/>
      <c r="V12" s="90"/>
      <c r="W12" s="87"/>
      <c r="X12" s="9"/>
      <c r="Y12" s="9"/>
      <c r="Z12" s="9"/>
    </row>
    <row r="13" spans="1:26" ht="13.5" customHeight="1" x14ac:dyDescent="0.3">
      <c r="A13" s="9"/>
      <c r="B13" s="88"/>
      <c r="C13" s="89"/>
      <c r="D13" s="76" t="str">
        <f t="array" ref="D13">IFERROR(INDEX(入力用シート!$C$7:$N$61,MATCH(1,入力用シート!$K$7:$K$61,0),3),"")</f>
        <v/>
      </c>
      <c r="E13" s="77"/>
      <c r="F13" s="77"/>
      <c r="G13" s="77"/>
      <c r="H13" s="78"/>
      <c r="I13" s="76" t="str">
        <f t="array" ref="I13">IFERROR(INDEX(入力用シート!$C$7:$N$61,MATCH(1,入力用シート!$K$7:$K$61,0),1),"")</f>
        <v/>
      </c>
      <c r="J13" s="77"/>
      <c r="K13" s="77"/>
      <c r="L13" s="77"/>
      <c r="M13" s="78"/>
      <c r="N13" s="88"/>
      <c r="O13" s="89"/>
      <c r="P13" s="88"/>
      <c r="Q13" s="64"/>
      <c r="R13" s="64"/>
      <c r="S13" s="64"/>
      <c r="T13" s="64"/>
      <c r="U13" s="89"/>
      <c r="V13" s="88"/>
      <c r="W13" s="89"/>
      <c r="X13" s="9"/>
      <c r="Y13" s="9"/>
      <c r="Z13" s="9"/>
    </row>
    <row r="14" spans="1:26" ht="13.5" customHeight="1" x14ac:dyDescent="0.3">
      <c r="A14" s="9"/>
      <c r="B14" s="79"/>
      <c r="C14" s="81"/>
      <c r="D14" s="79"/>
      <c r="E14" s="80"/>
      <c r="F14" s="80"/>
      <c r="G14" s="80"/>
      <c r="H14" s="81"/>
      <c r="I14" s="79"/>
      <c r="J14" s="80"/>
      <c r="K14" s="80"/>
      <c r="L14" s="80"/>
      <c r="M14" s="81"/>
      <c r="N14" s="79"/>
      <c r="O14" s="81"/>
      <c r="P14" s="79"/>
      <c r="Q14" s="80"/>
      <c r="R14" s="80"/>
      <c r="S14" s="80"/>
      <c r="T14" s="80"/>
      <c r="U14" s="81"/>
      <c r="V14" s="79"/>
      <c r="W14" s="81"/>
      <c r="X14" s="9"/>
      <c r="Y14" s="9"/>
      <c r="Z14" s="9"/>
    </row>
    <row r="15" spans="1:26" ht="13.5" customHeight="1" x14ac:dyDescent="0.3">
      <c r="A15" s="9"/>
      <c r="B15" s="91" t="s">
        <v>52</v>
      </c>
      <c r="C15" s="87"/>
      <c r="D15" s="73" t="str">
        <f t="array" ref="D15">IFERROR(INDEX(入力用シート!$C$7:$N$61,MATCH(2,入力用シート!$K$7:$K$61,0),4),"")</f>
        <v/>
      </c>
      <c r="E15" s="74"/>
      <c r="F15" s="74"/>
      <c r="G15" s="74"/>
      <c r="H15" s="75"/>
      <c r="I15" s="73" t="str">
        <f t="array" ref="I15">IFERROR(INDEX(入力用シート!$C$7:$N$61,MATCH(2,入力用シート!$K$7:$K$61,0),2),"")</f>
        <v/>
      </c>
      <c r="J15" s="74"/>
      <c r="K15" s="74"/>
      <c r="L15" s="74"/>
      <c r="M15" s="75"/>
      <c r="N15" s="86" t="str">
        <f t="array" ref="N15">IFERROR(INDEX(入力用シート!$C$7:$N$61,MATCH(2,入力用シート!$K$7:$K$61,0),5),"")</f>
        <v/>
      </c>
      <c r="O15" s="87"/>
      <c r="P15" s="86" t="str">
        <f t="array" ref="P15">IFERROR(INDEX(入力用シート!$C$7:$N$61,MATCH(2,入力用シート!$K$7:$K$61,0),6),"")&amp;""</f>
        <v/>
      </c>
      <c r="Q15" s="83"/>
      <c r="R15" s="83"/>
      <c r="S15" s="83"/>
      <c r="T15" s="83"/>
      <c r="U15" s="87"/>
      <c r="V15" s="90"/>
      <c r="W15" s="87"/>
      <c r="X15" s="9"/>
      <c r="Y15" s="9"/>
      <c r="Z15" s="9"/>
    </row>
    <row r="16" spans="1:26" ht="13.5" customHeight="1" x14ac:dyDescent="0.3">
      <c r="A16" s="9"/>
      <c r="B16" s="88"/>
      <c r="C16" s="89"/>
      <c r="D16" s="76" t="str">
        <f t="array" ref="D16">IFERROR(INDEX(入力用シート!$C$7:$N$61,MATCH(2,入力用シート!$K$7:$K$61,0),3),"")</f>
        <v/>
      </c>
      <c r="E16" s="77"/>
      <c r="F16" s="77"/>
      <c r="G16" s="77"/>
      <c r="H16" s="78"/>
      <c r="I16" s="76" t="str">
        <f t="array" ref="I16">IFERROR(INDEX(入力用シート!$C$7:$N$61,MATCH(2,入力用シート!$K$7:$K$61,0),1),"")</f>
        <v/>
      </c>
      <c r="J16" s="77"/>
      <c r="K16" s="77"/>
      <c r="L16" s="77"/>
      <c r="M16" s="78"/>
      <c r="N16" s="88"/>
      <c r="O16" s="89"/>
      <c r="P16" s="88"/>
      <c r="Q16" s="64"/>
      <c r="R16" s="64"/>
      <c r="S16" s="64"/>
      <c r="T16" s="64"/>
      <c r="U16" s="89"/>
      <c r="V16" s="88"/>
      <c r="W16" s="89"/>
      <c r="X16" s="9"/>
      <c r="Y16" s="9"/>
      <c r="Z16" s="9"/>
    </row>
    <row r="17" spans="1:26" ht="13.5" customHeight="1" x14ac:dyDescent="0.3">
      <c r="A17" s="9"/>
      <c r="B17" s="79"/>
      <c r="C17" s="81"/>
      <c r="D17" s="79"/>
      <c r="E17" s="80"/>
      <c r="F17" s="80"/>
      <c r="G17" s="80"/>
      <c r="H17" s="81"/>
      <c r="I17" s="79"/>
      <c r="J17" s="80"/>
      <c r="K17" s="80"/>
      <c r="L17" s="80"/>
      <c r="M17" s="81"/>
      <c r="N17" s="79"/>
      <c r="O17" s="81"/>
      <c r="P17" s="79"/>
      <c r="Q17" s="80"/>
      <c r="R17" s="80"/>
      <c r="S17" s="80"/>
      <c r="T17" s="80"/>
      <c r="U17" s="81"/>
      <c r="V17" s="79"/>
      <c r="W17" s="81"/>
      <c r="X17" s="9"/>
      <c r="Y17" s="9"/>
      <c r="Z17" s="9"/>
    </row>
    <row r="18" spans="1:26" ht="13.5" customHeight="1" x14ac:dyDescent="0.3">
      <c r="A18" s="9"/>
      <c r="B18" s="91" t="s">
        <v>53</v>
      </c>
      <c r="C18" s="87"/>
      <c r="D18" s="73" t="str">
        <f t="array" ref="D18">IFERROR(INDEX(入力用シート!$C$7:$N$61,MATCH(3,入力用シート!$K$7:$K$61,0),4),"")</f>
        <v/>
      </c>
      <c r="E18" s="74"/>
      <c r="F18" s="74"/>
      <c r="G18" s="74"/>
      <c r="H18" s="75"/>
      <c r="I18" s="73" t="str">
        <f t="array" ref="I18">IFERROR(INDEX(入力用シート!$C$7:$N$61,MATCH(3,入力用シート!$K$7:$K$61,0),2),"")</f>
        <v/>
      </c>
      <c r="J18" s="74"/>
      <c r="K18" s="74"/>
      <c r="L18" s="74"/>
      <c r="M18" s="75"/>
      <c r="N18" s="86" t="str">
        <f t="array" ref="N18">IFERROR(INDEX(入力用シート!$C$7:$N$61,MATCH(3,入力用シート!$K$7:$K$61,0),5),"")</f>
        <v/>
      </c>
      <c r="O18" s="87"/>
      <c r="P18" s="86" t="str">
        <f t="array" ref="P18">IFERROR(INDEX(入力用シート!$C$7:$N$61,MATCH(3,入力用シート!$K$7:$K$61,0),6),"")&amp;""</f>
        <v/>
      </c>
      <c r="Q18" s="83"/>
      <c r="R18" s="83"/>
      <c r="S18" s="83"/>
      <c r="T18" s="83"/>
      <c r="U18" s="87"/>
      <c r="V18" s="90"/>
      <c r="W18" s="87"/>
      <c r="X18" s="9"/>
      <c r="Y18" s="9"/>
      <c r="Z18" s="9"/>
    </row>
    <row r="19" spans="1:26" ht="13.5" customHeight="1" x14ac:dyDescent="0.3">
      <c r="A19" s="9"/>
      <c r="B19" s="88"/>
      <c r="C19" s="89"/>
      <c r="D19" s="76" t="str">
        <f t="array" ref="D19">IFERROR(INDEX(入力用シート!$C$7:$N$61,MATCH(3,入力用シート!$K$7:$K$61,0),3),"")</f>
        <v/>
      </c>
      <c r="E19" s="77"/>
      <c r="F19" s="77"/>
      <c r="G19" s="77"/>
      <c r="H19" s="78"/>
      <c r="I19" s="76" t="str">
        <f t="array" ref="I19">IFERROR(INDEX(入力用シート!$C$7:$N$61,MATCH(3,入力用シート!$K$7:$K$61,0),1),"")</f>
        <v/>
      </c>
      <c r="J19" s="77"/>
      <c r="K19" s="77"/>
      <c r="L19" s="77"/>
      <c r="M19" s="78"/>
      <c r="N19" s="88"/>
      <c r="O19" s="89"/>
      <c r="P19" s="88"/>
      <c r="Q19" s="64"/>
      <c r="R19" s="64"/>
      <c r="S19" s="64"/>
      <c r="T19" s="64"/>
      <c r="U19" s="89"/>
      <c r="V19" s="88"/>
      <c r="W19" s="89"/>
      <c r="X19" s="9"/>
      <c r="Y19" s="9"/>
      <c r="Z19" s="9"/>
    </row>
    <row r="20" spans="1:26" ht="13.5" customHeight="1" x14ac:dyDescent="0.3">
      <c r="A20" s="9"/>
      <c r="B20" s="79"/>
      <c r="C20" s="81"/>
      <c r="D20" s="79"/>
      <c r="E20" s="80"/>
      <c r="F20" s="80"/>
      <c r="G20" s="80"/>
      <c r="H20" s="81"/>
      <c r="I20" s="79"/>
      <c r="J20" s="80"/>
      <c r="K20" s="80"/>
      <c r="L20" s="80"/>
      <c r="M20" s="81"/>
      <c r="N20" s="79"/>
      <c r="O20" s="81"/>
      <c r="P20" s="79"/>
      <c r="Q20" s="80"/>
      <c r="R20" s="80"/>
      <c r="S20" s="80"/>
      <c r="T20" s="80"/>
      <c r="U20" s="81"/>
      <c r="V20" s="79"/>
      <c r="W20" s="81"/>
      <c r="X20" s="9"/>
      <c r="Y20" s="9"/>
      <c r="Z20" s="9"/>
    </row>
    <row r="21" spans="1:26" ht="13.5" customHeight="1" x14ac:dyDescent="0.3">
      <c r="A21" s="9"/>
      <c r="B21" s="91" t="s">
        <v>54</v>
      </c>
      <c r="C21" s="87"/>
      <c r="D21" s="73" t="str">
        <f t="array" ref="D21">IFERROR(INDEX(入力用シート!$C$7:$N$61,MATCH(4,入力用シート!$K$7:$K$61,0),4),"")</f>
        <v/>
      </c>
      <c r="E21" s="74"/>
      <c r="F21" s="74"/>
      <c r="G21" s="74"/>
      <c r="H21" s="75"/>
      <c r="I21" s="73" t="str">
        <f t="array" ref="I21">IFERROR(INDEX(入力用シート!$C$7:$N$61,MATCH(4,入力用シート!$K$7:$K$61,0),2),"")</f>
        <v/>
      </c>
      <c r="J21" s="74"/>
      <c r="K21" s="74"/>
      <c r="L21" s="74"/>
      <c r="M21" s="75"/>
      <c r="N21" s="86" t="str">
        <f t="array" ref="N21">IFERROR(INDEX(入力用シート!$C$7:$N$61,MATCH(4,入力用シート!$K$7:$K$61,0),5),"")</f>
        <v/>
      </c>
      <c r="O21" s="87"/>
      <c r="P21" s="86" t="str">
        <f t="array" ref="P21">IFERROR(INDEX(入力用シート!$C$7:$N$61,MATCH(4,入力用シート!$K$7:$K$61,0),6),"")&amp;""</f>
        <v/>
      </c>
      <c r="Q21" s="83"/>
      <c r="R21" s="83"/>
      <c r="S21" s="83"/>
      <c r="T21" s="83"/>
      <c r="U21" s="87"/>
      <c r="V21" s="90"/>
      <c r="W21" s="87"/>
      <c r="X21" s="9"/>
      <c r="Y21" s="9"/>
      <c r="Z21" s="9"/>
    </row>
    <row r="22" spans="1:26" ht="13.5" customHeight="1" x14ac:dyDescent="0.3">
      <c r="A22" s="9"/>
      <c r="B22" s="88"/>
      <c r="C22" s="89"/>
      <c r="D22" s="76" t="str">
        <f t="array" ref="D22">IFERROR(INDEX(入力用シート!$C$7:$N$61,MATCH(4,入力用シート!$K$7:$K$61,0),3),"")</f>
        <v/>
      </c>
      <c r="E22" s="77"/>
      <c r="F22" s="77"/>
      <c r="G22" s="77"/>
      <c r="H22" s="78"/>
      <c r="I22" s="76" t="str">
        <f t="array" ref="I22">IFERROR(INDEX(入力用シート!$C$7:$N$61,MATCH(4,入力用シート!$K$7:$K$61,0),1),"")</f>
        <v/>
      </c>
      <c r="J22" s="77"/>
      <c r="K22" s="77"/>
      <c r="L22" s="77"/>
      <c r="M22" s="78"/>
      <c r="N22" s="88"/>
      <c r="O22" s="89"/>
      <c r="P22" s="88"/>
      <c r="Q22" s="64"/>
      <c r="R22" s="64"/>
      <c r="S22" s="64"/>
      <c r="T22" s="64"/>
      <c r="U22" s="89"/>
      <c r="V22" s="88"/>
      <c r="W22" s="89"/>
      <c r="X22" s="9"/>
      <c r="Y22" s="9"/>
      <c r="Z22" s="9"/>
    </row>
    <row r="23" spans="1:26" ht="13.5" customHeight="1" x14ac:dyDescent="0.3">
      <c r="A23" s="9"/>
      <c r="B23" s="79"/>
      <c r="C23" s="81"/>
      <c r="D23" s="79"/>
      <c r="E23" s="80"/>
      <c r="F23" s="80"/>
      <c r="G23" s="80"/>
      <c r="H23" s="81"/>
      <c r="I23" s="79"/>
      <c r="J23" s="80"/>
      <c r="K23" s="80"/>
      <c r="L23" s="80"/>
      <c r="M23" s="81"/>
      <c r="N23" s="79"/>
      <c r="O23" s="81"/>
      <c r="P23" s="79"/>
      <c r="Q23" s="80"/>
      <c r="R23" s="80"/>
      <c r="S23" s="80"/>
      <c r="T23" s="80"/>
      <c r="U23" s="81"/>
      <c r="V23" s="79"/>
      <c r="W23" s="81"/>
      <c r="X23" s="9"/>
      <c r="Y23" s="9"/>
      <c r="Z23" s="9"/>
    </row>
    <row r="24" spans="1:26" ht="13.5" customHeight="1" x14ac:dyDescent="0.3">
      <c r="A24" s="9"/>
      <c r="B24" s="91" t="s">
        <v>55</v>
      </c>
      <c r="C24" s="87"/>
      <c r="D24" s="73" t="str">
        <f t="array" ref="D24">IFERROR(INDEX(入力用シート!$C$7:$N$61,MATCH(5,入力用シート!$K$7:$K$61,0),4),"")</f>
        <v/>
      </c>
      <c r="E24" s="74"/>
      <c r="F24" s="74"/>
      <c r="G24" s="74"/>
      <c r="H24" s="75"/>
      <c r="I24" s="73" t="str">
        <f t="array" ref="I24">IFERROR(INDEX(入力用シート!$C$7:$N$61,MATCH(5,入力用シート!$K$7:$K$61,0),2),"")</f>
        <v/>
      </c>
      <c r="J24" s="74"/>
      <c r="K24" s="74"/>
      <c r="L24" s="74"/>
      <c r="M24" s="75"/>
      <c r="N24" s="86" t="str">
        <f t="array" ref="N24">IFERROR(INDEX(入力用シート!$C$7:$N$61,MATCH(5,入力用シート!$K$7:$K$61,0),5),"")</f>
        <v/>
      </c>
      <c r="O24" s="87"/>
      <c r="P24" s="86" t="str">
        <f t="array" ref="P24">IFERROR(INDEX(入力用シート!$C$7:$N$61,MATCH(5,入力用シート!$K$7:$K$61,0),6),"")&amp;""</f>
        <v/>
      </c>
      <c r="Q24" s="83"/>
      <c r="R24" s="83"/>
      <c r="S24" s="83"/>
      <c r="T24" s="83"/>
      <c r="U24" s="87"/>
      <c r="V24" s="90"/>
      <c r="W24" s="87"/>
      <c r="X24" s="9"/>
      <c r="Y24" s="9"/>
      <c r="Z24" s="9"/>
    </row>
    <row r="25" spans="1:26" ht="13.5" customHeight="1" x14ac:dyDescent="0.3">
      <c r="A25" s="9"/>
      <c r="B25" s="88"/>
      <c r="C25" s="89"/>
      <c r="D25" s="76" t="str">
        <f t="array" ref="D25">IFERROR(INDEX(入力用シート!$C$7:$N$61,MATCH(5,入力用シート!$K$7:$K$61,0),3),"")</f>
        <v/>
      </c>
      <c r="E25" s="77"/>
      <c r="F25" s="77"/>
      <c r="G25" s="77"/>
      <c r="H25" s="78"/>
      <c r="I25" s="76" t="str">
        <f t="array" ref="I25">IFERROR(INDEX(入力用シート!$C$7:$N$61,MATCH(5,入力用シート!$K$7:$K$61,0),1),"")</f>
        <v/>
      </c>
      <c r="J25" s="77"/>
      <c r="K25" s="77"/>
      <c r="L25" s="77"/>
      <c r="M25" s="78"/>
      <c r="N25" s="88"/>
      <c r="O25" s="89"/>
      <c r="P25" s="88"/>
      <c r="Q25" s="64"/>
      <c r="R25" s="64"/>
      <c r="S25" s="64"/>
      <c r="T25" s="64"/>
      <c r="U25" s="89"/>
      <c r="V25" s="88"/>
      <c r="W25" s="89"/>
      <c r="X25" s="9"/>
      <c r="Y25" s="9"/>
      <c r="Z25" s="9"/>
    </row>
    <row r="26" spans="1:26" ht="13.5" customHeight="1" x14ac:dyDescent="0.3">
      <c r="A26" s="9"/>
      <c r="B26" s="79"/>
      <c r="C26" s="81"/>
      <c r="D26" s="79"/>
      <c r="E26" s="80"/>
      <c r="F26" s="80"/>
      <c r="G26" s="80"/>
      <c r="H26" s="81"/>
      <c r="I26" s="79"/>
      <c r="J26" s="80"/>
      <c r="K26" s="80"/>
      <c r="L26" s="80"/>
      <c r="M26" s="81"/>
      <c r="N26" s="79"/>
      <c r="O26" s="81"/>
      <c r="P26" s="79"/>
      <c r="Q26" s="80"/>
      <c r="R26" s="80"/>
      <c r="S26" s="80"/>
      <c r="T26" s="80"/>
      <c r="U26" s="81"/>
      <c r="V26" s="79"/>
      <c r="W26" s="81"/>
      <c r="X26" s="9"/>
      <c r="Y26" s="9"/>
      <c r="Z26" s="9"/>
    </row>
    <row r="27" spans="1:26" ht="13.5" customHeight="1" x14ac:dyDescent="0.3">
      <c r="A27" s="9"/>
      <c r="B27" s="91" t="s">
        <v>56</v>
      </c>
      <c r="C27" s="87"/>
      <c r="D27" s="73" t="str">
        <f t="array" ref="D27">IFERROR(INDEX(入力用シート!$C$7:$N$61,MATCH(6,入力用シート!$K$7:$K$61,0),4),"")</f>
        <v/>
      </c>
      <c r="E27" s="74"/>
      <c r="F27" s="74"/>
      <c r="G27" s="74"/>
      <c r="H27" s="75"/>
      <c r="I27" s="73" t="str">
        <f t="array" ref="I27">IFERROR(INDEX(入力用シート!$C$7:$N$61,MATCH(6,入力用シート!$K$7:$K$61,0),2),"")</f>
        <v/>
      </c>
      <c r="J27" s="74"/>
      <c r="K27" s="74"/>
      <c r="L27" s="74"/>
      <c r="M27" s="75"/>
      <c r="N27" s="86" t="str">
        <f t="array" ref="N27">IFERROR(INDEX(入力用シート!$C$7:$N$61,MATCH(6,入力用シート!$K$7:$K$61,0),5),"")</f>
        <v/>
      </c>
      <c r="O27" s="87"/>
      <c r="P27" s="86" t="str">
        <f t="array" ref="P27">IFERROR(INDEX(入力用シート!$C$7:$N$61,MATCH(6,入力用シート!$K$7:$K$61,0),6),"")&amp;""</f>
        <v/>
      </c>
      <c r="Q27" s="83"/>
      <c r="R27" s="83"/>
      <c r="S27" s="83"/>
      <c r="T27" s="83"/>
      <c r="U27" s="87"/>
      <c r="V27" s="90"/>
      <c r="W27" s="87"/>
      <c r="X27" s="9"/>
      <c r="Y27" s="9"/>
      <c r="Z27" s="9"/>
    </row>
    <row r="28" spans="1:26" ht="13.5" customHeight="1" x14ac:dyDescent="0.3">
      <c r="A28" s="9"/>
      <c r="B28" s="88"/>
      <c r="C28" s="89"/>
      <c r="D28" s="76" t="str">
        <f t="array" ref="D28">IFERROR(INDEX(入力用シート!$C$7:$N$61,MATCH(6,入力用シート!$K$7:$K$61,0),3),"")</f>
        <v/>
      </c>
      <c r="E28" s="77"/>
      <c r="F28" s="77"/>
      <c r="G28" s="77"/>
      <c r="H28" s="78"/>
      <c r="I28" s="76" t="str">
        <f t="array" ref="I28">IFERROR(INDEX(入力用シート!$C$7:$N$61,MATCH(6,入力用シート!$K$7:$K$61,0),1),"")</f>
        <v/>
      </c>
      <c r="J28" s="77"/>
      <c r="K28" s="77"/>
      <c r="L28" s="77"/>
      <c r="M28" s="78"/>
      <c r="N28" s="88"/>
      <c r="O28" s="89"/>
      <c r="P28" s="88"/>
      <c r="Q28" s="64"/>
      <c r="R28" s="64"/>
      <c r="S28" s="64"/>
      <c r="T28" s="64"/>
      <c r="U28" s="89"/>
      <c r="V28" s="88"/>
      <c r="W28" s="89"/>
      <c r="X28" s="9"/>
      <c r="Y28" s="9"/>
      <c r="Z28" s="9"/>
    </row>
    <row r="29" spans="1:26" ht="13.5" customHeight="1" x14ac:dyDescent="0.3">
      <c r="A29" s="9"/>
      <c r="B29" s="79"/>
      <c r="C29" s="81"/>
      <c r="D29" s="79"/>
      <c r="E29" s="80"/>
      <c r="F29" s="80"/>
      <c r="G29" s="80"/>
      <c r="H29" s="81"/>
      <c r="I29" s="79"/>
      <c r="J29" s="80"/>
      <c r="K29" s="80"/>
      <c r="L29" s="80"/>
      <c r="M29" s="81"/>
      <c r="N29" s="79"/>
      <c r="O29" s="81"/>
      <c r="P29" s="79"/>
      <c r="Q29" s="80"/>
      <c r="R29" s="80"/>
      <c r="S29" s="80"/>
      <c r="T29" s="80"/>
      <c r="U29" s="81"/>
      <c r="V29" s="79"/>
      <c r="W29" s="81"/>
      <c r="X29" s="9"/>
      <c r="Y29" s="9"/>
      <c r="Z29" s="9"/>
    </row>
    <row r="30" spans="1:26" ht="13.5" customHeight="1" x14ac:dyDescent="0.3">
      <c r="A30" s="9"/>
      <c r="B30" s="91" t="s">
        <v>57</v>
      </c>
      <c r="C30" s="87"/>
      <c r="D30" s="73" t="str">
        <f t="array" ref="D30">IFERROR(INDEX(入力用シート!$C$7:$N$61,MATCH(7,入力用シート!$K$7:$K$61,0),4),"")</f>
        <v/>
      </c>
      <c r="E30" s="74"/>
      <c r="F30" s="74"/>
      <c r="G30" s="74"/>
      <c r="H30" s="75"/>
      <c r="I30" s="73" t="str">
        <f t="array" ref="I30">IFERROR(INDEX(入力用シート!$C$7:$N$61,MATCH(7,入力用シート!$K$7:$K$61,0),2),"")</f>
        <v/>
      </c>
      <c r="J30" s="74"/>
      <c r="K30" s="74"/>
      <c r="L30" s="74"/>
      <c r="M30" s="75"/>
      <c r="N30" s="86" t="str">
        <f t="array" ref="N30">IFERROR(INDEX(入力用シート!$C$7:$N$61,MATCH(7,入力用シート!$K$7:$K$61,0),5),"")</f>
        <v/>
      </c>
      <c r="O30" s="87"/>
      <c r="P30" s="86" t="str">
        <f t="array" ref="P30">IFERROR(INDEX(入力用シート!$C$7:$N$61,MATCH(7,入力用シート!$K$7:$K$61,0),6),"")&amp;""</f>
        <v/>
      </c>
      <c r="Q30" s="83"/>
      <c r="R30" s="83"/>
      <c r="S30" s="83"/>
      <c r="T30" s="83"/>
      <c r="U30" s="87"/>
      <c r="V30" s="90"/>
      <c r="W30" s="87"/>
      <c r="X30" s="9"/>
      <c r="Y30" s="9"/>
      <c r="Z30" s="9"/>
    </row>
    <row r="31" spans="1:26" ht="13.5" customHeight="1" x14ac:dyDescent="0.3">
      <c r="A31" s="9"/>
      <c r="B31" s="88"/>
      <c r="C31" s="89"/>
      <c r="D31" s="76" t="str">
        <f t="array" ref="D31">IFERROR(INDEX(入力用シート!$C$7:$N$61,MATCH(7,入力用シート!$K$7:$K$61,0),3),"")</f>
        <v/>
      </c>
      <c r="E31" s="77"/>
      <c r="F31" s="77"/>
      <c r="G31" s="77"/>
      <c r="H31" s="78"/>
      <c r="I31" s="76" t="str">
        <f t="array" ref="I31">IFERROR(INDEX(入力用シート!$C$7:$N$61,MATCH(7,入力用シート!$K$7:$K$61,0),1),"")</f>
        <v/>
      </c>
      <c r="J31" s="77"/>
      <c r="K31" s="77"/>
      <c r="L31" s="77"/>
      <c r="M31" s="78"/>
      <c r="N31" s="88"/>
      <c r="O31" s="89"/>
      <c r="P31" s="88"/>
      <c r="Q31" s="64"/>
      <c r="R31" s="64"/>
      <c r="S31" s="64"/>
      <c r="T31" s="64"/>
      <c r="U31" s="89"/>
      <c r="V31" s="88"/>
      <c r="W31" s="89"/>
      <c r="X31" s="9"/>
      <c r="Y31" s="9"/>
      <c r="Z31" s="9"/>
    </row>
    <row r="32" spans="1:26" ht="13.5" customHeight="1" x14ac:dyDescent="0.3">
      <c r="A32" s="9"/>
      <c r="B32" s="79"/>
      <c r="C32" s="81"/>
      <c r="D32" s="79"/>
      <c r="E32" s="80"/>
      <c r="F32" s="80"/>
      <c r="G32" s="80"/>
      <c r="H32" s="81"/>
      <c r="I32" s="79"/>
      <c r="J32" s="80"/>
      <c r="K32" s="80"/>
      <c r="L32" s="80"/>
      <c r="M32" s="81"/>
      <c r="N32" s="79"/>
      <c r="O32" s="81"/>
      <c r="P32" s="79"/>
      <c r="Q32" s="80"/>
      <c r="R32" s="80"/>
      <c r="S32" s="80"/>
      <c r="T32" s="80"/>
      <c r="U32" s="81"/>
      <c r="V32" s="79"/>
      <c r="W32" s="81"/>
      <c r="X32" s="9"/>
      <c r="Y32" s="9"/>
      <c r="Z32" s="9"/>
    </row>
    <row r="33" spans="1:26" ht="13.5" customHeight="1" x14ac:dyDescent="0.3">
      <c r="A33" s="9"/>
      <c r="B33" s="91" t="s">
        <v>58</v>
      </c>
      <c r="C33" s="87"/>
      <c r="D33" s="73" t="str">
        <f t="array" ref="D33">IFERROR(INDEX(入力用シート!$C$7:$N$61,MATCH(8,入力用シート!$K$7:$K$61,0),4),"")</f>
        <v/>
      </c>
      <c r="E33" s="74"/>
      <c r="F33" s="74"/>
      <c r="G33" s="74"/>
      <c r="H33" s="75"/>
      <c r="I33" s="73" t="str">
        <f t="array" ref="I33">IFERROR(INDEX(入力用シート!$C$7:$N$61,MATCH(8,入力用シート!$K$7:$K$61,0),2),"")</f>
        <v/>
      </c>
      <c r="J33" s="74"/>
      <c r="K33" s="74"/>
      <c r="L33" s="74"/>
      <c r="M33" s="75"/>
      <c r="N33" s="86" t="str">
        <f t="array" ref="N33">IFERROR(INDEX(入力用シート!$C$7:$N$61,MATCH(8,入力用シート!$K$7:$K$61,0),5),"")</f>
        <v/>
      </c>
      <c r="O33" s="87"/>
      <c r="P33" s="86" t="str">
        <f t="array" ref="P33">IFERROR(INDEX(入力用シート!$C$7:$N$61,MATCH(8,入力用シート!$K$7:$K$61,0),6),"")&amp;""</f>
        <v/>
      </c>
      <c r="Q33" s="83"/>
      <c r="R33" s="83"/>
      <c r="S33" s="83"/>
      <c r="T33" s="83"/>
      <c r="U33" s="87"/>
      <c r="V33" s="90"/>
      <c r="W33" s="87"/>
      <c r="X33" s="9"/>
      <c r="Y33" s="9"/>
      <c r="Z33" s="9"/>
    </row>
    <row r="34" spans="1:26" ht="13.5" customHeight="1" x14ac:dyDescent="0.3">
      <c r="A34" s="9"/>
      <c r="B34" s="88"/>
      <c r="C34" s="89"/>
      <c r="D34" s="76" t="str">
        <f t="array" ref="D34">IFERROR(INDEX(入力用シート!$C$7:$N$61,MATCH(8,入力用シート!$K$7:$K$61,0),3),"")</f>
        <v/>
      </c>
      <c r="E34" s="77"/>
      <c r="F34" s="77"/>
      <c r="G34" s="77"/>
      <c r="H34" s="78"/>
      <c r="I34" s="76" t="str">
        <f t="array" ref="I34">IFERROR(INDEX(入力用シート!$C$7:$N$61,MATCH(8,入力用シート!$K$7:$K$61,0),1),"")</f>
        <v/>
      </c>
      <c r="J34" s="77"/>
      <c r="K34" s="77"/>
      <c r="L34" s="77"/>
      <c r="M34" s="78"/>
      <c r="N34" s="88"/>
      <c r="O34" s="89"/>
      <c r="P34" s="88"/>
      <c r="Q34" s="64"/>
      <c r="R34" s="64"/>
      <c r="S34" s="64"/>
      <c r="T34" s="64"/>
      <c r="U34" s="89"/>
      <c r="V34" s="88"/>
      <c r="W34" s="89"/>
      <c r="X34" s="9"/>
      <c r="Y34" s="9"/>
      <c r="Z34" s="9"/>
    </row>
    <row r="35" spans="1:26" ht="13.5" customHeight="1" x14ac:dyDescent="0.3">
      <c r="A35" s="9"/>
      <c r="B35" s="79"/>
      <c r="C35" s="81"/>
      <c r="D35" s="79"/>
      <c r="E35" s="80"/>
      <c r="F35" s="80"/>
      <c r="G35" s="80"/>
      <c r="H35" s="81"/>
      <c r="I35" s="79"/>
      <c r="J35" s="80"/>
      <c r="K35" s="80"/>
      <c r="L35" s="80"/>
      <c r="M35" s="81"/>
      <c r="N35" s="79"/>
      <c r="O35" s="81"/>
      <c r="P35" s="79"/>
      <c r="Q35" s="80"/>
      <c r="R35" s="80"/>
      <c r="S35" s="80"/>
      <c r="T35" s="80"/>
      <c r="U35" s="81"/>
      <c r="V35" s="79"/>
      <c r="W35" s="81"/>
      <c r="X35" s="9"/>
      <c r="Y35" s="9"/>
      <c r="Z35" s="9"/>
    </row>
    <row r="36" spans="1:26" ht="13.5" customHeight="1" x14ac:dyDescent="0.3">
      <c r="A36" s="9"/>
      <c r="B36" s="91" t="s">
        <v>59</v>
      </c>
      <c r="C36" s="87"/>
      <c r="D36" s="73" t="str">
        <f t="array" ref="D36">IFERROR(INDEX(入力用シート!$C$7:$N$61,MATCH(9,入力用シート!$K$7:$K$61,0),4),"")</f>
        <v/>
      </c>
      <c r="E36" s="74"/>
      <c r="F36" s="74"/>
      <c r="G36" s="74"/>
      <c r="H36" s="75"/>
      <c r="I36" s="73" t="str">
        <f t="array" ref="I36">IFERROR(INDEX(入力用シート!$C$7:$N$61,MATCH(9,入力用シート!$K$7:$K$61,0),2),"")</f>
        <v/>
      </c>
      <c r="J36" s="74"/>
      <c r="K36" s="74"/>
      <c r="L36" s="74"/>
      <c r="M36" s="75"/>
      <c r="N36" s="86" t="str">
        <f t="array" ref="N36">IFERROR(INDEX(入力用シート!$C$7:$N$61,MATCH(9,入力用シート!$K$7:$K$61,0),5),"")</f>
        <v/>
      </c>
      <c r="O36" s="87"/>
      <c r="P36" s="86" t="str">
        <f t="array" ref="P36">IFERROR(INDEX(入力用シート!$C$7:$N$61,MATCH(9,入力用シート!$K$7:$K$61,0),6),"")&amp;""</f>
        <v/>
      </c>
      <c r="Q36" s="83"/>
      <c r="R36" s="83"/>
      <c r="S36" s="83"/>
      <c r="T36" s="83"/>
      <c r="U36" s="87"/>
      <c r="V36" s="90"/>
      <c r="W36" s="87"/>
      <c r="X36" s="9"/>
      <c r="Y36" s="9"/>
      <c r="Z36" s="9"/>
    </row>
    <row r="37" spans="1:26" ht="13.5" customHeight="1" x14ac:dyDescent="0.3">
      <c r="A37" s="9"/>
      <c r="B37" s="88"/>
      <c r="C37" s="89"/>
      <c r="D37" s="76" t="str">
        <f t="array" ref="D37">IFERROR(INDEX(入力用シート!$C$7:$N$61,MATCH(9,入力用シート!$K$7:$K$61,0),3),"")</f>
        <v/>
      </c>
      <c r="E37" s="77"/>
      <c r="F37" s="77"/>
      <c r="G37" s="77"/>
      <c r="H37" s="78"/>
      <c r="I37" s="76" t="str">
        <f t="array" ref="I37">IFERROR(INDEX(入力用シート!$C$7:$N$61,MATCH(9,入力用シート!$K$7:$K$61,0),1),"")</f>
        <v/>
      </c>
      <c r="J37" s="77"/>
      <c r="K37" s="77"/>
      <c r="L37" s="77"/>
      <c r="M37" s="78"/>
      <c r="N37" s="88"/>
      <c r="O37" s="89"/>
      <c r="P37" s="88"/>
      <c r="Q37" s="64"/>
      <c r="R37" s="64"/>
      <c r="S37" s="64"/>
      <c r="T37" s="64"/>
      <c r="U37" s="89"/>
      <c r="V37" s="88"/>
      <c r="W37" s="89"/>
      <c r="X37" s="9"/>
      <c r="Y37" s="9"/>
      <c r="Z37" s="9"/>
    </row>
    <row r="38" spans="1:26" ht="13.5" customHeight="1" x14ac:dyDescent="0.3">
      <c r="A38" s="9"/>
      <c r="B38" s="79"/>
      <c r="C38" s="81"/>
      <c r="D38" s="79"/>
      <c r="E38" s="80"/>
      <c r="F38" s="80"/>
      <c r="G38" s="80"/>
      <c r="H38" s="81"/>
      <c r="I38" s="79"/>
      <c r="J38" s="80"/>
      <c r="K38" s="80"/>
      <c r="L38" s="80"/>
      <c r="M38" s="81"/>
      <c r="N38" s="79"/>
      <c r="O38" s="81"/>
      <c r="P38" s="79"/>
      <c r="Q38" s="80"/>
      <c r="R38" s="80"/>
      <c r="S38" s="80"/>
      <c r="T38" s="80"/>
      <c r="U38" s="81"/>
      <c r="V38" s="79"/>
      <c r="W38" s="81"/>
      <c r="X38" s="9"/>
      <c r="Y38" s="9"/>
      <c r="Z38" s="9"/>
    </row>
    <row r="39" spans="1:26" ht="13.5" customHeight="1" x14ac:dyDescent="0.3">
      <c r="A39" s="9"/>
      <c r="B39" s="91" t="s">
        <v>60</v>
      </c>
      <c r="C39" s="87"/>
      <c r="D39" s="73" t="str">
        <f t="array" ref="D39">IFERROR(INDEX(入力用シート!$C$7:$N$61,MATCH(10,入力用シート!$K$7:$K$61,0),4),"")</f>
        <v/>
      </c>
      <c r="E39" s="74"/>
      <c r="F39" s="74"/>
      <c r="G39" s="74"/>
      <c r="H39" s="75"/>
      <c r="I39" s="73" t="str">
        <f t="array" ref="I39">IFERROR(INDEX(入力用シート!$C$7:$N$61,MATCH(10,入力用シート!$K$7:$K$61,0),2),"")</f>
        <v/>
      </c>
      <c r="J39" s="74"/>
      <c r="K39" s="74"/>
      <c r="L39" s="74"/>
      <c r="M39" s="75"/>
      <c r="N39" s="86" t="str">
        <f t="array" ref="N39">IFERROR(INDEX(入力用シート!$C$7:$N$61,MATCH(10,入力用シート!$K$7:$K$61,0),5),"")</f>
        <v/>
      </c>
      <c r="O39" s="87"/>
      <c r="P39" s="86" t="str">
        <f t="array" ref="P39">IFERROR(INDEX(入力用シート!$C$7:$N$61,MATCH(10,入力用シート!$K$7:$K$61,0),6),"")&amp;""</f>
        <v/>
      </c>
      <c r="Q39" s="83"/>
      <c r="R39" s="83"/>
      <c r="S39" s="83"/>
      <c r="T39" s="83"/>
      <c r="U39" s="87"/>
      <c r="V39" s="90"/>
      <c r="W39" s="87"/>
      <c r="X39" s="9"/>
      <c r="Y39" s="9"/>
      <c r="Z39" s="9"/>
    </row>
    <row r="40" spans="1:26" ht="13.5" customHeight="1" x14ac:dyDescent="0.3">
      <c r="A40" s="9"/>
      <c r="B40" s="88"/>
      <c r="C40" s="89"/>
      <c r="D40" s="76" t="str">
        <f t="array" ref="D40">IFERROR(INDEX(入力用シート!$C$7:$N$61,MATCH(10,入力用シート!$K$7:$K$61,0),3),"")</f>
        <v/>
      </c>
      <c r="E40" s="77"/>
      <c r="F40" s="77"/>
      <c r="G40" s="77"/>
      <c r="H40" s="78"/>
      <c r="I40" s="76" t="str">
        <f t="array" ref="I40">IFERROR(INDEX(入力用シート!$C$7:$N$61,MATCH(10,入力用シート!$K$7:$K$61,0),1),"")</f>
        <v/>
      </c>
      <c r="J40" s="77"/>
      <c r="K40" s="77"/>
      <c r="L40" s="77"/>
      <c r="M40" s="78"/>
      <c r="N40" s="88"/>
      <c r="O40" s="89"/>
      <c r="P40" s="88"/>
      <c r="Q40" s="64"/>
      <c r="R40" s="64"/>
      <c r="S40" s="64"/>
      <c r="T40" s="64"/>
      <c r="U40" s="89"/>
      <c r="V40" s="88"/>
      <c r="W40" s="89"/>
      <c r="X40" s="9"/>
      <c r="Y40" s="9"/>
      <c r="Z40" s="9"/>
    </row>
    <row r="41" spans="1:26" ht="13.5" customHeight="1" x14ac:dyDescent="0.3">
      <c r="A41" s="9"/>
      <c r="B41" s="79"/>
      <c r="C41" s="81"/>
      <c r="D41" s="79"/>
      <c r="E41" s="80"/>
      <c r="F41" s="80"/>
      <c r="G41" s="80"/>
      <c r="H41" s="81"/>
      <c r="I41" s="79"/>
      <c r="J41" s="80"/>
      <c r="K41" s="80"/>
      <c r="L41" s="80"/>
      <c r="M41" s="81"/>
      <c r="N41" s="79"/>
      <c r="O41" s="81"/>
      <c r="P41" s="79"/>
      <c r="Q41" s="80"/>
      <c r="R41" s="80"/>
      <c r="S41" s="80"/>
      <c r="T41" s="80"/>
      <c r="U41" s="81"/>
      <c r="V41" s="79"/>
      <c r="W41" s="81"/>
      <c r="X41" s="9"/>
      <c r="Y41" s="9"/>
      <c r="Z41" s="9"/>
    </row>
    <row r="42" spans="1:26" ht="13.5" customHeight="1" x14ac:dyDescent="0.3">
      <c r="A42" s="9"/>
      <c r="B42" s="91" t="s">
        <v>61</v>
      </c>
      <c r="C42" s="87"/>
      <c r="D42" s="73" t="str">
        <f t="array" ref="D42">IFERROR(INDEX(入力用シート!$C$7:$N$61,MATCH(11,入力用シート!$K$7:$K$61,0),4),"")</f>
        <v/>
      </c>
      <c r="E42" s="74"/>
      <c r="F42" s="74"/>
      <c r="G42" s="74"/>
      <c r="H42" s="75"/>
      <c r="I42" s="73" t="str">
        <f t="array" ref="I42">IFERROR(INDEX(入力用シート!$C$7:$N$61,MATCH(11,入力用シート!$K$7:$K$61,0),2),"")</f>
        <v/>
      </c>
      <c r="J42" s="74"/>
      <c r="K42" s="74"/>
      <c r="L42" s="74"/>
      <c r="M42" s="75"/>
      <c r="N42" s="86" t="str">
        <f t="array" ref="N42">IFERROR(INDEX(入力用シート!$C$7:$N$61,MATCH(11,入力用シート!$K$7:$K$61,0),5),"")</f>
        <v/>
      </c>
      <c r="O42" s="87"/>
      <c r="P42" s="86" t="str">
        <f t="array" ref="P42">IFERROR(INDEX(入力用シート!$C$7:$N$61,MATCH(11,入力用シート!$K$7:$K$61,0),6),"")&amp;""</f>
        <v/>
      </c>
      <c r="Q42" s="83"/>
      <c r="R42" s="83"/>
      <c r="S42" s="83"/>
      <c r="T42" s="83"/>
      <c r="U42" s="87"/>
      <c r="V42" s="90"/>
      <c r="W42" s="87"/>
      <c r="X42" s="9"/>
      <c r="Y42" s="9"/>
      <c r="Z42" s="9"/>
    </row>
    <row r="43" spans="1:26" ht="13.5" customHeight="1" x14ac:dyDescent="0.3">
      <c r="A43" s="9"/>
      <c r="B43" s="88"/>
      <c r="C43" s="89"/>
      <c r="D43" s="76" t="str">
        <f t="array" ref="D43">IFERROR(INDEX(入力用シート!$C$7:$N$61,MATCH(11,入力用シート!$K$7:$K$61,0),3),"")</f>
        <v/>
      </c>
      <c r="E43" s="77"/>
      <c r="F43" s="77"/>
      <c r="G43" s="77"/>
      <c r="H43" s="78"/>
      <c r="I43" s="76" t="str">
        <f t="array" ref="I43">IFERROR(INDEX(入力用シート!$C$7:$N$61,MATCH(11,入力用シート!$K$7:$K$61,0),1),"")</f>
        <v/>
      </c>
      <c r="J43" s="77"/>
      <c r="K43" s="77"/>
      <c r="L43" s="77"/>
      <c r="M43" s="78"/>
      <c r="N43" s="88"/>
      <c r="O43" s="89"/>
      <c r="P43" s="88"/>
      <c r="Q43" s="64"/>
      <c r="R43" s="64"/>
      <c r="S43" s="64"/>
      <c r="T43" s="64"/>
      <c r="U43" s="89"/>
      <c r="V43" s="88"/>
      <c r="W43" s="89"/>
      <c r="X43" s="9"/>
      <c r="Y43" s="9"/>
      <c r="Z43" s="9"/>
    </row>
    <row r="44" spans="1:26" ht="13.5" customHeight="1" x14ac:dyDescent="0.3">
      <c r="A44" s="9"/>
      <c r="B44" s="79"/>
      <c r="C44" s="81"/>
      <c r="D44" s="79"/>
      <c r="E44" s="80"/>
      <c r="F44" s="80"/>
      <c r="G44" s="80"/>
      <c r="H44" s="81"/>
      <c r="I44" s="79"/>
      <c r="J44" s="80"/>
      <c r="K44" s="80"/>
      <c r="L44" s="80"/>
      <c r="M44" s="81"/>
      <c r="N44" s="79"/>
      <c r="O44" s="81"/>
      <c r="P44" s="79"/>
      <c r="Q44" s="80"/>
      <c r="R44" s="80"/>
      <c r="S44" s="80"/>
      <c r="T44" s="80"/>
      <c r="U44" s="81"/>
      <c r="V44" s="79"/>
      <c r="W44" s="81"/>
      <c r="X44" s="9"/>
      <c r="Y44" s="9"/>
      <c r="Z44" s="9"/>
    </row>
    <row r="45" spans="1:26" ht="13.5" customHeight="1" x14ac:dyDescent="0.3">
      <c r="A45" s="9"/>
      <c r="B45" s="91" t="s">
        <v>62</v>
      </c>
      <c r="C45" s="87"/>
      <c r="D45" s="73" t="str">
        <f t="array" ref="D45">IFERROR(INDEX(入力用シート!$C$7:$N$61,MATCH(12,入力用シート!$K$7:$K$61,0),4),"")</f>
        <v/>
      </c>
      <c r="E45" s="74"/>
      <c r="F45" s="74"/>
      <c r="G45" s="74"/>
      <c r="H45" s="75"/>
      <c r="I45" s="73" t="str">
        <f t="array" ref="I45">IFERROR(INDEX(入力用シート!$C$7:$N$61,MATCH(12,入力用シート!$K$7:$K$61,0),2),"")</f>
        <v/>
      </c>
      <c r="J45" s="74"/>
      <c r="K45" s="74"/>
      <c r="L45" s="74"/>
      <c r="M45" s="75"/>
      <c r="N45" s="86" t="str">
        <f t="array" ref="N45">IFERROR(INDEX(入力用シート!$C$7:$N$61,MATCH(12,入力用シート!$K$7:$K$61,0),5),"")</f>
        <v/>
      </c>
      <c r="O45" s="87"/>
      <c r="P45" s="86" t="str">
        <f t="array" ref="P45">IFERROR(INDEX(入力用シート!$C$7:$N$61,MATCH(12,入力用シート!$K$7:$K$61,0),6),"")&amp;""</f>
        <v/>
      </c>
      <c r="Q45" s="83"/>
      <c r="R45" s="83"/>
      <c r="S45" s="83"/>
      <c r="T45" s="83"/>
      <c r="U45" s="87"/>
      <c r="V45" s="90"/>
      <c r="W45" s="87"/>
      <c r="X45" s="9"/>
      <c r="Y45" s="9"/>
      <c r="Z45" s="9"/>
    </row>
    <row r="46" spans="1:26" ht="13.5" customHeight="1" x14ac:dyDescent="0.3">
      <c r="A46" s="9"/>
      <c r="B46" s="88"/>
      <c r="C46" s="89"/>
      <c r="D46" s="76" t="str">
        <f t="array" ref="D46">IFERROR(INDEX(入力用シート!$C$7:$N$61,MATCH(12,入力用シート!$K$7:$K$61,0),3),"")</f>
        <v/>
      </c>
      <c r="E46" s="77"/>
      <c r="F46" s="77"/>
      <c r="G46" s="77"/>
      <c r="H46" s="78"/>
      <c r="I46" s="76" t="str">
        <f t="array" ref="I46">IFERROR(INDEX(入力用シート!$C$7:$N$61,MATCH(12,入力用シート!$K$7:$K$61,0),1),"")</f>
        <v/>
      </c>
      <c r="J46" s="77"/>
      <c r="K46" s="77"/>
      <c r="L46" s="77"/>
      <c r="M46" s="78"/>
      <c r="N46" s="88"/>
      <c r="O46" s="89"/>
      <c r="P46" s="88"/>
      <c r="Q46" s="64"/>
      <c r="R46" s="64"/>
      <c r="S46" s="64"/>
      <c r="T46" s="64"/>
      <c r="U46" s="89"/>
      <c r="V46" s="88"/>
      <c r="W46" s="89"/>
      <c r="X46" s="9"/>
      <c r="Y46" s="9"/>
      <c r="Z46" s="9"/>
    </row>
    <row r="47" spans="1:26" ht="13.5" customHeight="1" x14ac:dyDescent="0.3">
      <c r="A47" s="9"/>
      <c r="B47" s="79"/>
      <c r="C47" s="81"/>
      <c r="D47" s="79"/>
      <c r="E47" s="80"/>
      <c r="F47" s="80"/>
      <c r="G47" s="80"/>
      <c r="H47" s="81"/>
      <c r="I47" s="79"/>
      <c r="J47" s="80"/>
      <c r="K47" s="80"/>
      <c r="L47" s="80"/>
      <c r="M47" s="81"/>
      <c r="N47" s="79"/>
      <c r="O47" s="81"/>
      <c r="P47" s="79"/>
      <c r="Q47" s="80"/>
      <c r="R47" s="80"/>
      <c r="S47" s="80"/>
      <c r="T47" s="80"/>
      <c r="U47" s="81"/>
      <c r="V47" s="79"/>
      <c r="W47" s="81"/>
      <c r="X47" s="9"/>
      <c r="Y47" s="9"/>
      <c r="Z47" s="9"/>
    </row>
    <row r="48" spans="1:26" ht="13.5" customHeight="1" x14ac:dyDescent="0.3">
      <c r="A48" s="9"/>
      <c r="B48" s="91" t="s">
        <v>63</v>
      </c>
      <c r="C48" s="87"/>
      <c r="D48" s="73" t="str">
        <f t="array" ref="D48">IFERROR(INDEX(入力用シート!$C$7:$N$61,MATCH(13,入力用シート!$K$7:$K$61,0),4),"")</f>
        <v/>
      </c>
      <c r="E48" s="74"/>
      <c r="F48" s="74"/>
      <c r="G48" s="74"/>
      <c r="H48" s="75"/>
      <c r="I48" s="73" t="str">
        <f t="array" ref="I48">IFERROR(INDEX(入力用シート!$C$7:$N$61,MATCH(13,入力用シート!$K$7:$K$61,0),2),"")</f>
        <v/>
      </c>
      <c r="J48" s="74"/>
      <c r="K48" s="74"/>
      <c r="L48" s="74"/>
      <c r="M48" s="75"/>
      <c r="N48" s="86" t="str">
        <f t="array" ref="N48">IFERROR(INDEX(入力用シート!$C$7:$N$61,MATCH(13,入力用シート!$K$7:$K$61,0),5),"")</f>
        <v/>
      </c>
      <c r="O48" s="87"/>
      <c r="P48" s="86" t="str">
        <f t="array" ref="P48">IFERROR(INDEX(入力用シート!$C$7:$N$61,MATCH(13,入力用シート!$K$7:$K$61,0),6),"")&amp;""</f>
        <v/>
      </c>
      <c r="Q48" s="83"/>
      <c r="R48" s="83"/>
      <c r="S48" s="83"/>
      <c r="T48" s="83"/>
      <c r="U48" s="87"/>
      <c r="V48" s="90"/>
      <c r="W48" s="87"/>
      <c r="X48" s="9"/>
      <c r="Y48" s="9"/>
      <c r="Z48" s="9"/>
    </row>
    <row r="49" spans="1:26" ht="13.5" customHeight="1" x14ac:dyDescent="0.3">
      <c r="A49" s="9"/>
      <c r="B49" s="88"/>
      <c r="C49" s="89"/>
      <c r="D49" s="76" t="str">
        <f t="array" ref="D49">IFERROR(INDEX(入力用シート!$C$7:$N$61,MATCH(13,入力用シート!$K$7:$K$61,0),3),"")</f>
        <v/>
      </c>
      <c r="E49" s="77"/>
      <c r="F49" s="77"/>
      <c r="G49" s="77"/>
      <c r="H49" s="78"/>
      <c r="I49" s="76" t="str">
        <f t="array" ref="I49">IFERROR(INDEX(入力用シート!$C$7:$N$61,MATCH(13,入力用シート!$K$7:$K$61,0),1),"")</f>
        <v/>
      </c>
      <c r="J49" s="77"/>
      <c r="K49" s="77"/>
      <c r="L49" s="77"/>
      <c r="M49" s="78"/>
      <c r="N49" s="88"/>
      <c r="O49" s="89"/>
      <c r="P49" s="88"/>
      <c r="Q49" s="64"/>
      <c r="R49" s="64"/>
      <c r="S49" s="64"/>
      <c r="T49" s="64"/>
      <c r="U49" s="89"/>
      <c r="V49" s="88"/>
      <c r="W49" s="89"/>
      <c r="X49" s="9"/>
      <c r="Y49" s="9"/>
      <c r="Z49" s="9"/>
    </row>
    <row r="50" spans="1:26" ht="13.5" customHeight="1" x14ac:dyDescent="0.3">
      <c r="A50" s="9"/>
      <c r="B50" s="79"/>
      <c r="C50" s="81"/>
      <c r="D50" s="79"/>
      <c r="E50" s="80"/>
      <c r="F50" s="80"/>
      <c r="G50" s="80"/>
      <c r="H50" s="81"/>
      <c r="I50" s="79"/>
      <c r="J50" s="80"/>
      <c r="K50" s="80"/>
      <c r="L50" s="80"/>
      <c r="M50" s="81"/>
      <c r="N50" s="79"/>
      <c r="O50" s="81"/>
      <c r="P50" s="79"/>
      <c r="Q50" s="80"/>
      <c r="R50" s="80"/>
      <c r="S50" s="80"/>
      <c r="T50" s="80"/>
      <c r="U50" s="81"/>
      <c r="V50" s="79"/>
      <c r="W50" s="81"/>
      <c r="X50" s="9"/>
      <c r="Y50" s="9"/>
      <c r="Z50" s="9"/>
    </row>
    <row r="51" spans="1:26" ht="13.5" customHeight="1" x14ac:dyDescent="0.3">
      <c r="A51" s="9"/>
      <c r="B51" s="91" t="s">
        <v>64</v>
      </c>
      <c r="C51" s="87"/>
      <c r="D51" s="73" t="str">
        <f t="array" ref="D51">IFERROR(INDEX(入力用シート!$C$7:$N$61,MATCH(14,入力用シート!$K$7:$K$61,0),4),"")</f>
        <v/>
      </c>
      <c r="E51" s="74"/>
      <c r="F51" s="74"/>
      <c r="G51" s="74"/>
      <c r="H51" s="75"/>
      <c r="I51" s="73" t="str">
        <f t="array" ref="I51">IFERROR(INDEX(入力用シート!$C$7:$N$61,MATCH(14,入力用シート!$K$7:$K$61,0),2),"")</f>
        <v/>
      </c>
      <c r="J51" s="74"/>
      <c r="K51" s="74"/>
      <c r="L51" s="74"/>
      <c r="M51" s="75"/>
      <c r="N51" s="86" t="str">
        <f t="array" ref="N51">IFERROR(INDEX(入力用シート!$C$7:$N$61,MATCH(14,入力用シート!$K$7:$K$61,0),5),"")</f>
        <v/>
      </c>
      <c r="O51" s="87"/>
      <c r="P51" s="86" t="str">
        <f t="array" ref="P51">IFERROR(INDEX(入力用シート!$C$7:$N$61,MATCH(14,入力用シート!$K$7:$K$61,0),6),"")&amp;""</f>
        <v/>
      </c>
      <c r="Q51" s="83"/>
      <c r="R51" s="83"/>
      <c r="S51" s="83"/>
      <c r="T51" s="83"/>
      <c r="U51" s="87"/>
      <c r="V51" s="90"/>
      <c r="W51" s="87"/>
      <c r="X51" s="9"/>
      <c r="Y51" s="9"/>
      <c r="Z51" s="9"/>
    </row>
    <row r="52" spans="1:26" ht="13.5" customHeight="1" x14ac:dyDescent="0.3">
      <c r="A52" s="9"/>
      <c r="B52" s="88"/>
      <c r="C52" s="89"/>
      <c r="D52" s="76" t="str">
        <f t="array" ref="D52">IFERROR(INDEX(入力用シート!$C$7:$N$61,MATCH(14,入力用シート!$K$7:$K$61,0),3),"")</f>
        <v/>
      </c>
      <c r="E52" s="77"/>
      <c r="F52" s="77"/>
      <c r="G52" s="77"/>
      <c r="H52" s="78"/>
      <c r="I52" s="76" t="str">
        <f t="array" ref="I52">IFERROR(INDEX(入力用シート!$C$7:$N$61,MATCH(14,入力用シート!$K$7:$K$61,0),1),"")</f>
        <v/>
      </c>
      <c r="J52" s="77"/>
      <c r="K52" s="77"/>
      <c r="L52" s="77"/>
      <c r="M52" s="78"/>
      <c r="N52" s="88"/>
      <c r="O52" s="89"/>
      <c r="P52" s="88"/>
      <c r="Q52" s="64"/>
      <c r="R52" s="64"/>
      <c r="S52" s="64"/>
      <c r="T52" s="64"/>
      <c r="U52" s="89"/>
      <c r="V52" s="88"/>
      <c r="W52" s="89"/>
      <c r="X52" s="9"/>
      <c r="Y52" s="9"/>
      <c r="Z52" s="9"/>
    </row>
    <row r="53" spans="1:26" ht="13.5" customHeight="1" x14ac:dyDescent="0.3">
      <c r="A53" s="9"/>
      <c r="B53" s="79"/>
      <c r="C53" s="81"/>
      <c r="D53" s="79"/>
      <c r="E53" s="80"/>
      <c r="F53" s="80"/>
      <c r="G53" s="80"/>
      <c r="H53" s="81"/>
      <c r="I53" s="79"/>
      <c r="J53" s="80"/>
      <c r="K53" s="80"/>
      <c r="L53" s="80"/>
      <c r="M53" s="81"/>
      <c r="N53" s="79"/>
      <c r="O53" s="81"/>
      <c r="P53" s="79"/>
      <c r="Q53" s="80"/>
      <c r="R53" s="80"/>
      <c r="S53" s="80"/>
      <c r="T53" s="80"/>
      <c r="U53" s="81"/>
      <c r="V53" s="79"/>
      <c r="W53" s="81"/>
      <c r="X53" s="9"/>
      <c r="Y53" s="9"/>
      <c r="Z53" s="9"/>
    </row>
    <row r="54" spans="1:26" ht="13.5" customHeight="1" x14ac:dyDescent="0.3">
      <c r="A54" s="9"/>
      <c r="B54" s="91" t="s">
        <v>65</v>
      </c>
      <c r="C54" s="87"/>
      <c r="D54" s="73" t="str">
        <f t="array" ref="D54">IFERROR(INDEX(入力用シート!$C$7:$N$61,MATCH(15,入力用シート!$K$7:$K$61,0),4),"")</f>
        <v/>
      </c>
      <c r="E54" s="74"/>
      <c r="F54" s="74"/>
      <c r="G54" s="74"/>
      <c r="H54" s="75"/>
      <c r="I54" s="73" t="str">
        <f t="array" ref="I54">IFERROR(INDEX(入力用シート!$C$7:$N$61,MATCH(15,入力用シート!$K$7:$K$61,0),2),"")</f>
        <v/>
      </c>
      <c r="J54" s="74"/>
      <c r="K54" s="74"/>
      <c r="L54" s="74"/>
      <c r="M54" s="75"/>
      <c r="N54" s="86" t="str">
        <f t="array" ref="N54">IFERROR(INDEX(入力用シート!$C$7:$N$61,MATCH(15,入力用シート!$K$7:$K$61,0),5),"")</f>
        <v/>
      </c>
      <c r="O54" s="87"/>
      <c r="P54" s="86" t="str">
        <f t="array" ref="P54">IFERROR(INDEX(入力用シート!$C$7:$N$61,MATCH(15,入力用シート!$K$7:$K$61,0),6),"")&amp;""</f>
        <v/>
      </c>
      <c r="Q54" s="83"/>
      <c r="R54" s="83"/>
      <c r="S54" s="83"/>
      <c r="T54" s="83"/>
      <c r="U54" s="87"/>
      <c r="V54" s="90"/>
      <c r="W54" s="87"/>
      <c r="X54" s="9"/>
      <c r="Y54" s="9"/>
      <c r="Z54" s="9"/>
    </row>
    <row r="55" spans="1:26" ht="13.5" customHeight="1" x14ac:dyDescent="0.3">
      <c r="A55" s="9"/>
      <c r="B55" s="88"/>
      <c r="C55" s="89"/>
      <c r="D55" s="76" t="str">
        <f t="array" ref="D55">IFERROR(INDEX(入力用シート!$C$7:$N$61,MATCH(15,入力用シート!$K$7:$K$61,0),3),"")</f>
        <v/>
      </c>
      <c r="E55" s="77"/>
      <c r="F55" s="77"/>
      <c r="G55" s="77"/>
      <c r="H55" s="78"/>
      <c r="I55" s="76" t="str">
        <f t="array" ref="I55">IFERROR(INDEX(入力用シート!$C$7:$N$61,MATCH(15,入力用シート!$K$7:$K$61,0),1),"")</f>
        <v/>
      </c>
      <c r="J55" s="77"/>
      <c r="K55" s="77"/>
      <c r="L55" s="77"/>
      <c r="M55" s="78"/>
      <c r="N55" s="88"/>
      <c r="O55" s="89"/>
      <c r="P55" s="88"/>
      <c r="Q55" s="64"/>
      <c r="R55" s="64"/>
      <c r="S55" s="64"/>
      <c r="T55" s="64"/>
      <c r="U55" s="89"/>
      <c r="V55" s="88"/>
      <c r="W55" s="89"/>
      <c r="X55" s="9"/>
      <c r="Y55" s="9"/>
      <c r="Z55" s="9"/>
    </row>
    <row r="56" spans="1:26" ht="13.5" customHeight="1" x14ac:dyDescent="0.3">
      <c r="A56" s="9"/>
      <c r="B56" s="79"/>
      <c r="C56" s="81"/>
      <c r="D56" s="79"/>
      <c r="E56" s="80"/>
      <c r="F56" s="80"/>
      <c r="G56" s="80"/>
      <c r="H56" s="81"/>
      <c r="I56" s="79"/>
      <c r="J56" s="80"/>
      <c r="K56" s="80"/>
      <c r="L56" s="80"/>
      <c r="M56" s="81"/>
      <c r="N56" s="79"/>
      <c r="O56" s="81"/>
      <c r="P56" s="79"/>
      <c r="Q56" s="80"/>
      <c r="R56" s="80"/>
      <c r="S56" s="80"/>
      <c r="T56" s="80"/>
      <c r="U56" s="81"/>
      <c r="V56" s="79"/>
      <c r="W56" s="81"/>
      <c r="X56" s="9"/>
      <c r="Y56" s="9"/>
      <c r="Z56" s="9"/>
    </row>
    <row r="57" spans="1:26" ht="12" customHeight="1" x14ac:dyDescent="0.3">
      <c r="A57" s="9"/>
      <c r="B57" s="82" t="s">
        <v>66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9"/>
      <c r="Y57" s="9"/>
      <c r="Z57" s="9"/>
    </row>
    <row r="58" spans="1:26" ht="12" customHeight="1" x14ac:dyDescent="0.3">
      <c r="A58" s="9"/>
      <c r="B58" s="84" t="s">
        <v>67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9"/>
      <c r="Y58" s="9"/>
      <c r="Z58" s="9"/>
    </row>
    <row r="59" spans="1:26" ht="24" customHeight="1" x14ac:dyDescent="0.3">
      <c r="A59" s="9"/>
      <c r="B59" s="85" t="s">
        <v>68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9"/>
      <c r="Y59" s="9"/>
      <c r="Z59" s="9"/>
    </row>
    <row r="60" spans="1:26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55">
    <mergeCell ref="B15:C17"/>
    <mergeCell ref="D16:H17"/>
    <mergeCell ref="I16:M17"/>
    <mergeCell ref="D18:H18"/>
    <mergeCell ref="D19:H20"/>
    <mergeCell ref="P5:Q5"/>
    <mergeCell ref="R5:S5"/>
    <mergeCell ref="T5:U5"/>
    <mergeCell ref="I13:M14"/>
    <mergeCell ref="P10:U10"/>
    <mergeCell ref="V10:W11"/>
    <mergeCell ref="P11:U11"/>
    <mergeCell ref="N15:O17"/>
    <mergeCell ref="P15:U17"/>
    <mergeCell ref="V15:W17"/>
    <mergeCell ref="B18:C20"/>
    <mergeCell ref="J7:K7"/>
    <mergeCell ref="J8:K8"/>
    <mergeCell ref="D10:H10"/>
    <mergeCell ref="I10:M10"/>
    <mergeCell ref="N10:O11"/>
    <mergeCell ref="D11:H11"/>
    <mergeCell ref="I11:M11"/>
    <mergeCell ref="B10:C11"/>
    <mergeCell ref="D15:H15"/>
    <mergeCell ref="I15:M15"/>
    <mergeCell ref="D12:H12"/>
    <mergeCell ref="I12:M12"/>
    <mergeCell ref="N12:O14"/>
    <mergeCell ref="P12:U14"/>
    <mergeCell ref="V12:W14"/>
    <mergeCell ref="D13:H14"/>
    <mergeCell ref="B12:C14"/>
    <mergeCell ref="U1:W1"/>
    <mergeCell ref="B2:W2"/>
    <mergeCell ref="B3:W3"/>
    <mergeCell ref="C5:D5"/>
    <mergeCell ref="E5:H5"/>
    <mergeCell ref="L5:M5"/>
    <mergeCell ref="N5:O5"/>
    <mergeCell ref="R7:S7"/>
    <mergeCell ref="R8:S8"/>
    <mergeCell ref="B7:C7"/>
    <mergeCell ref="D7:G7"/>
    <mergeCell ref="L7:O7"/>
    <mergeCell ref="T7:W7"/>
    <mergeCell ref="B8:C8"/>
    <mergeCell ref="D8:G8"/>
    <mergeCell ref="L8:O8"/>
    <mergeCell ref="T8:W8"/>
    <mergeCell ref="V5:W5"/>
    <mergeCell ref="I48:M48"/>
    <mergeCell ref="N48:O50"/>
    <mergeCell ref="P48:U50"/>
    <mergeCell ref="V48:W50"/>
    <mergeCell ref="I49:M50"/>
    <mergeCell ref="V27:W29"/>
    <mergeCell ref="I28:M29"/>
    <mergeCell ref="I30:M30"/>
    <mergeCell ref="N30:O32"/>
    <mergeCell ref="P30:U32"/>
    <mergeCell ref="V30:W32"/>
    <mergeCell ref="I31:M32"/>
    <mergeCell ref="I33:M33"/>
    <mergeCell ref="N33:O35"/>
    <mergeCell ref="P33:U35"/>
    <mergeCell ref="V33:W35"/>
    <mergeCell ref="I34:M35"/>
    <mergeCell ref="I27:M27"/>
    <mergeCell ref="N27:O29"/>
    <mergeCell ref="P27:U29"/>
    <mergeCell ref="N36:O38"/>
    <mergeCell ref="P36:U38"/>
    <mergeCell ref="V36:W38"/>
    <mergeCell ref="I36:M36"/>
    <mergeCell ref="I22:M23"/>
    <mergeCell ref="I24:M24"/>
    <mergeCell ref="N24:O26"/>
    <mergeCell ref="P24:U26"/>
    <mergeCell ref="V24:W26"/>
    <mergeCell ref="I25:M26"/>
    <mergeCell ref="P21:U23"/>
    <mergeCell ref="V21:W23"/>
    <mergeCell ref="I18:M18"/>
    <mergeCell ref="N18:O20"/>
    <mergeCell ref="P18:U20"/>
    <mergeCell ref="V18:W20"/>
    <mergeCell ref="I19:M20"/>
    <mergeCell ref="I21:M21"/>
    <mergeCell ref="N21:O23"/>
    <mergeCell ref="B21:C23"/>
    <mergeCell ref="D21:H21"/>
    <mergeCell ref="D22:H23"/>
    <mergeCell ref="B24:C26"/>
    <mergeCell ref="D24:H24"/>
    <mergeCell ref="B27:C29"/>
    <mergeCell ref="D36:H36"/>
    <mergeCell ref="D37:H38"/>
    <mergeCell ref="B30:C32"/>
    <mergeCell ref="D30:H30"/>
    <mergeCell ref="D31:H32"/>
    <mergeCell ref="B33:C35"/>
    <mergeCell ref="D33:H33"/>
    <mergeCell ref="D34:H35"/>
    <mergeCell ref="B36:C38"/>
    <mergeCell ref="D25:H26"/>
    <mergeCell ref="D27:H27"/>
    <mergeCell ref="D28:H29"/>
    <mergeCell ref="B39:C41"/>
    <mergeCell ref="D39:H39"/>
    <mergeCell ref="D40:H41"/>
    <mergeCell ref="B42:C44"/>
    <mergeCell ref="D42:H42"/>
    <mergeCell ref="D43:H44"/>
    <mergeCell ref="B45:C47"/>
    <mergeCell ref="D54:H54"/>
    <mergeCell ref="D55:H56"/>
    <mergeCell ref="B48:C50"/>
    <mergeCell ref="D48:H48"/>
    <mergeCell ref="D49:H50"/>
    <mergeCell ref="B51:C53"/>
    <mergeCell ref="D51:H51"/>
    <mergeCell ref="D52:H53"/>
    <mergeCell ref="B54:C56"/>
    <mergeCell ref="D45:H45"/>
    <mergeCell ref="D46:H47"/>
    <mergeCell ref="I37:M38"/>
    <mergeCell ref="I39:M39"/>
    <mergeCell ref="P39:U41"/>
    <mergeCell ref="V39:W41"/>
    <mergeCell ref="I40:M41"/>
    <mergeCell ref="I42:M42"/>
    <mergeCell ref="P45:U47"/>
    <mergeCell ref="V45:W47"/>
    <mergeCell ref="N39:O41"/>
    <mergeCell ref="N42:O44"/>
    <mergeCell ref="P42:U44"/>
    <mergeCell ref="V42:W44"/>
    <mergeCell ref="I43:M44"/>
    <mergeCell ref="I45:M45"/>
    <mergeCell ref="N45:O47"/>
    <mergeCell ref="I46:M47"/>
    <mergeCell ref="I54:M54"/>
    <mergeCell ref="I55:M56"/>
    <mergeCell ref="B57:W57"/>
    <mergeCell ref="B58:W58"/>
    <mergeCell ref="B59:W59"/>
    <mergeCell ref="N51:O53"/>
    <mergeCell ref="P51:U53"/>
    <mergeCell ref="V51:W53"/>
    <mergeCell ref="I52:M53"/>
    <mergeCell ref="N54:O56"/>
    <mergeCell ref="P54:U56"/>
    <mergeCell ref="V54:W56"/>
    <mergeCell ref="I51:M51"/>
  </mergeCells>
  <phoneticPr fontId="13"/>
  <printOptions horizontalCentered="1"/>
  <pageMargins left="0.23622047244094491" right="0.23622047244094491" top="0.74803149606299213" bottom="0.74803149606299213" header="0" footer="0"/>
  <pageSetup paperSize="9" scale="9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B3" sqref="B3:W3"/>
    </sheetView>
  </sheetViews>
  <sheetFormatPr defaultColWidth="11.19921875" defaultRowHeight="15" customHeight="1" x14ac:dyDescent="0.3"/>
  <cols>
    <col min="1" max="26" width="2.796875" customWidth="1"/>
  </cols>
  <sheetData>
    <row r="1" spans="1:26" ht="14.2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2" t="s">
        <v>39</v>
      </c>
      <c r="V1" s="64"/>
      <c r="W1" s="64"/>
      <c r="X1" s="9"/>
      <c r="Y1" s="9"/>
      <c r="Z1" s="9"/>
    </row>
    <row r="2" spans="1:26" ht="12" customHeight="1" x14ac:dyDescent="0.3">
      <c r="A2" s="9"/>
      <c r="B2" s="93" t="str">
        <f>男・クラ④!B2</f>
        <v>令和８年度東北中学校体育大会　第６３回東北中学校スキー大会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"/>
      <c r="Y2" s="9"/>
      <c r="Z2" s="9"/>
    </row>
    <row r="3" spans="1:26" ht="12" customHeight="1" x14ac:dyDescent="0.3">
      <c r="A3" s="9"/>
      <c r="B3" s="95" t="s">
        <v>40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9"/>
      <c r="Y3" s="9"/>
      <c r="Z3" s="9"/>
    </row>
    <row r="4" spans="1:26" ht="9" customHeight="1" x14ac:dyDescent="0.3">
      <c r="A4" s="9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9"/>
      <c r="Y4" s="9"/>
      <c r="Z4" s="9"/>
    </row>
    <row r="5" spans="1:26" ht="13.5" customHeight="1" x14ac:dyDescent="0.3">
      <c r="A5" s="9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9"/>
      <c r="K5" s="9"/>
      <c r="L5" s="96" t="s">
        <v>42</v>
      </c>
      <c r="M5" s="67"/>
      <c r="N5" s="96" t="s">
        <v>43</v>
      </c>
      <c r="O5" s="67"/>
      <c r="P5" s="96" t="s">
        <v>44</v>
      </c>
      <c r="Q5" s="67"/>
      <c r="R5" s="97"/>
      <c r="S5" s="67"/>
      <c r="T5" s="96" t="s">
        <v>45</v>
      </c>
      <c r="U5" s="67"/>
      <c r="V5" s="97"/>
      <c r="W5" s="67"/>
      <c r="X5" s="9"/>
      <c r="Y5" s="9"/>
      <c r="Z5" s="9"/>
    </row>
    <row r="6" spans="1:26" ht="9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9"/>
      <c r="B7" s="96" t="s">
        <v>23</v>
      </c>
      <c r="C7" s="67"/>
      <c r="D7" s="97"/>
      <c r="E7" s="66"/>
      <c r="F7" s="66"/>
      <c r="G7" s="67"/>
      <c r="H7" s="9"/>
      <c r="I7" s="9"/>
      <c r="J7" s="96" t="s">
        <v>27</v>
      </c>
      <c r="K7" s="67"/>
      <c r="L7" s="97"/>
      <c r="M7" s="66"/>
      <c r="N7" s="66"/>
      <c r="O7" s="67"/>
      <c r="P7" s="9"/>
      <c r="Q7" s="9"/>
      <c r="R7" s="96" t="s">
        <v>25</v>
      </c>
      <c r="S7" s="67"/>
      <c r="T7" s="97"/>
      <c r="U7" s="66"/>
      <c r="V7" s="66"/>
      <c r="W7" s="67"/>
      <c r="X7" s="9"/>
      <c r="Y7" s="9"/>
      <c r="Z7" s="9"/>
    </row>
    <row r="8" spans="1:26" ht="13.5" customHeight="1" x14ac:dyDescent="0.3">
      <c r="A8" s="9"/>
      <c r="B8" s="96" t="s">
        <v>24</v>
      </c>
      <c r="C8" s="67"/>
      <c r="D8" s="97"/>
      <c r="E8" s="66"/>
      <c r="F8" s="66"/>
      <c r="G8" s="67"/>
      <c r="H8" s="9"/>
      <c r="I8" s="9"/>
      <c r="J8" s="96" t="s">
        <v>28</v>
      </c>
      <c r="K8" s="67"/>
      <c r="L8" s="97"/>
      <c r="M8" s="66"/>
      <c r="N8" s="66"/>
      <c r="O8" s="67"/>
      <c r="P8" s="9"/>
      <c r="Q8" s="9"/>
      <c r="R8" s="96" t="s">
        <v>26</v>
      </c>
      <c r="S8" s="67"/>
      <c r="T8" s="96" t="s">
        <v>43</v>
      </c>
      <c r="U8" s="66"/>
      <c r="V8" s="66"/>
      <c r="W8" s="67"/>
      <c r="X8" s="9"/>
      <c r="Y8" s="9"/>
      <c r="Z8" s="9"/>
    </row>
    <row r="9" spans="1:26" ht="9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9"/>
      <c r="B10" s="86" t="s">
        <v>46</v>
      </c>
      <c r="C10" s="87"/>
      <c r="D10" s="73" t="s">
        <v>19</v>
      </c>
      <c r="E10" s="74"/>
      <c r="F10" s="74"/>
      <c r="G10" s="74"/>
      <c r="H10" s="75"/>
      <c r="I10" s="73" t="s">
        <v>19</v>
      </c>
      <c r="J10" s="74"/>
      <c r="K10" s="74"/>
      <c r="L10" s="74"/>
      <c r="M10" s="75"/>
      <c r="N10" s="86" t="s">
        <v>21</v>
      </c>
      <c r="O10" s="87"/>
      <c r="P10" s="96" t="s">
        <v>47</v>
      </c>
      <c r="Q10" s="66"/>
      <c r="R10" s="66"/>
      <c r="S10" s="66"/>
      <c r="T10" s="66"/>
      <c r="U10" s="67"/>
      <c r="V10" s="86" t="s">
        <v>48</v>
      </c>
      <c r="W10" s="87"/>
      <c r="X10" s="9"/>
      <c r="Y10" s="9"/>
      <c r="Z10" s="9"/>
    </row>
    <row r="11" spans="1:26" ht="13.5" customHeight="1" x14ac:dyDescent="0.3">
      <c r="A11" s="9"/>
      <c r="B11" s="79"/>
      <c r="C11" s="81"/>
      <c r="D11" s="98" t="s">
        <v>20</v>
      </c>
      <c r="E11" s="99"/>
      <c r="F11" s="99"/>
      <c r="G11" s="99"/>
      <c r="H11" s="100"/>
      <c r="I11" s="98" t="s">
        <v>49</v>
      </c>
      <c r="J11" s="99"/>
      <c r="K11" s="99"/>
      <c r="L11" s="99"/>
      <c r="M11" s="100"/>
      <c r="N11" s="79"/>
      <c r="O11" s="81"/>
      <c r="P11" s="96" t="s">
        <v>50</v>
      </c>
      <c r="Q11" s="66"/>
      <c r="R11" s="66"/>
      <c r="S11" s="66"/>
      <c r="T11" s="66"/>
      <c r="U11" s="67"/>
      <c r="V11" s="79"/>
      <c r="W11" s="81"/>
      <c r="X11" s="9"/>
      <c r="Y11" s="9"/>
      <c r="Z11" s="9"/>
    </row>
    <row r="12" spans="1:26" ht="13.5" customHeight="1" x14ac:dyDescent="0.3">
      <c r="A12" s="9"/>
      <c r="B12" s="91" t="s">
        <v>51</v>
      </c>
      <c r="C12" s="87"/>
      <c r="D12" s="73" t="str">
        <f t="array" ref="D12">IFERROR(INDEX(入力用シート!$C$7:$N$61,MATCH(1,入力用シート!$L$7:$L$61,0),4),"")</f>
        <v/>
      </c>
      <c r="E12" s="74"/>
      <c r="F12" s="74"/>
      <c r="G12" s="74"/>
      <c r="H12" s="75"/>
      <c r="I12" s="73" t="str">
        <f t="array" ref="I12">IFERROR(INDEX(入力用シート!$C$7:$N$61,MATCH(1,入力用シート!$L$7:$L$61,0),2),"")</f>
        <v/>
      </c>
      <c r="J12" s="74"/>
      <c r="K12" s="74"/>
      <c r="L12" s="74"/>
      <c r="M12" s="75"/>
      <c r="N12" s="86" t="str">
        <f t="array" ref="N12">IFERROR(INDEX(入力用シート!$C$7:$N$61,MATCH(1,入力用シート!$L$7:$L$61,0),5),"")</f>
        <v/>
      </c>
      <c r="O12" s="87"/>
      <c r="P12" s="86" t="str">
        <f t="array" ref="P12">IFERROR(INDEX(入力用シート!$C$7:$N$61,MATCH(1,入力用シート!$L$7:$L$61,0),6),"")&amp;""</f>
        <v/>
      </c>
      <c r="Q12" s="83"/>
      <c r="R12" s="83"/>
      <c r="S12" s="83"/>
      <c r="T12" s="83"/>
      <c r="U12" s="87"/>
      <c r="V12" s="90"/>
      <c r="W12" s="87"/>
      <c r="X12" s="9"/>
      <c r="Y12" s="9"/>
      <c r="Z12" s="9"/>
    </row>
    <row r="13" spans="1:26" ht="13.5" customHeight="1" x14ac:dyDescent="0.3">
      <c r="A13" s="9"/>
      <c r="B13" s="88"/>
      <c r="C13" s="89"/>
      <c r="D13" s="76" t="str">
        <f t="array" ref="D13">IFERROR(INDEX(入力用シート!$C$7:$N$61,MATCH(1,入力用シート!$L$7:$L$61,0),3),"")</f>
        <v/>
      </c>
      <c r="E13" s="77"/>
      <c r="F13" s="77"/>
      <c r="G13" s="77"/>
      <c r="H13" s="78"/>
      <c r="I13" s="76" t="str">
        <f t="array" ref="I13">IFERROR(INDEX(入力用シート!$C$7:$N$61,MATCH(1,入力用シート!$L$7:$L$61,0),1),"")</f>
        <v/>
      </c>
      <c r="J13" s="77"/>
      <c r="K13" s="77"/>
      <c r="L13" s="77"/>
      <c r="M13" s="78"/>
      <c r="N13" s="88"/>
      <c r="O13" s="89"/>
      <c r="P13" s="88"/>
      <c r="Q13" s="64"/>
      <c r="R13" s="64"/>
      <c r="S13" s="64"/>
      <c r="T13" s="64"/>
      <c r="U13" s="89"/>
      <c r="V13" s="88"/>
      <c r="W13" s="89"/>
      <c r="X13" s="9"/>
      <c r="Y13" s="9"/>
      <c r="Z13" s="9"/>
    </row>
    <row r="14" spans="1:26" ht="13.5" customHeight="1" x14ac:dyDescent="0.3">
      <c r="A14" s="9"/>
      <c r="B14" s="79"/>
      <c r="C14" s="81"/>
      <c r="D14" s="79"/>
      <c r="E14" s="80"/>
      <c r="F14" s="80"/>
      <c r="G14" s="80"/>
      <c r="H14" s="81"/>
      <c r="I14" s="79"/>
      <c r="J14" s="80"/>
      <c r="K14" s="80"/>
      <c r="L14" s="80"/>
      <c r="M14" s="81"/>
      <c r="N14" s="79"/>
      <c r="O14" s="81"/>
      <c r="P14" s="79"/>
      <c r="Q14" s="80"/>
      <c r="R14" s="80"/>
      <c r="S14" s="80"/>
      <c r="T14" s="80"/>
      <c r="U14" s="81"/>
      <c r="V14" s="79"/>
      <c r="W14" s="81"/>
      <c r="X14" s="9"/>
      <c r="Y14" s="9"/>
      <c r="Z14" s="9"/>
    </row>
    <row r="15" spans="1:26" ht="13.5" customHeight="1" x14ac:dyDescent="0.3">
      <c r="A15" s="9"/>
      <c r="B15" s="91" t="s">
        <v>52</v>
      </c>
      <c r="C15" s="87"/>
      <c r="D15" s="73" t="str">
        <f t="array" ref="D15">IFERROR(INDEX(入力用シート!$C$7:$N$61,MATCH(2,入力用シート!$L$7:$L$61,0),4),"")</f>
        <v/>
      </c>
      <c r="E15" s="74"/>
      <c r="F15" s="74"/>
      <c r="G15" s="74"/>
      <c r="H15" s="75"/>
      <c r="I15" s="73" t="str">
        <f t="array" ref="I15">IFERROR(INDEX(入力用シート!$C$7:$N$61,MATCH(2,入力用シート!$L$7:$L$61,0),2),"")</f>
        <v/>
      </c>
      <c r="J15" s="74"/>
      <c r="K15" s="74"/>
      <c r="L15" s="74"/>
      <c r="M15" s="75"/>
      <c r="N15" s="86" t="str">
        <f t="array" ref="N15">IFERROR(INDEX(入力用シート!$C$7:$N$61,MATCH(2,入力用シート!$L$7:$L$61,0),5),"")</f>
        <v/>
      </c>
      <c r="O15" s="87"/>
      <c r="P15" s="86" t="str">
        <f t="array" ref="P15">IFERROR(INDEX(入力用シート!$C$7:$N$61,MATCH(2,入力用シート!$L$7:$L$61,0),6),"")&amp;""</f>
        <v/>
      </c>
      <c r="Q15" s="83"/>
      <c r="R15" s="83"/>
      <c r="S15" s="83"/>
      <c r="T15" s="83"/>
      <c r="U15" s="87"/>
      <c r="V15" s="90"/>
      <c r="W15" s="87"/>
      <c r="X15" s="9"/>
      <c r="Y15" s="9"/>
      <c r="Z15" s="9"/>
    </row>
    <row r="16" spans="1:26" ht="13.5" customHeight="1" x14ac:dyDescent="0.3">
      <c r="A16" s="9"/>
      <c r="B16" s="88"/>
      <c r="C16" s="89"/>
      <c r="D16" s="76" t="str">
        <f t="array" ref="D16">IFERROR(INDEX(入力用シート!$C$7:$N$61,MATCH(2,入力用シート!$L$7:$L$61,0),3),"")</f>
        <v/>
      </c>
      <c r="E16" s="77"/>
      <c r="F16" s="77"/>
      <c r="G16" s="77"/>
      <c r="H16" s="78"/>
      <c r="I16" s="76" t="str">
        <f t="array" ref="I16">IFERROR(INDEX(入力用シート!$C$7:$N$61,MATCH(2,入力用シート!$L$7:$L$61,0),1),"")</f>
        <v/>
      </c>
      <c r="J16" s="77"/>
      <c r="K16" s="77"/>
      <c r="L16" s="77"/>
      <c r="M16" s="78"/>
      <c r="N16" s="88"/>
      <c r="O16" s="89"/>
      <c r="P16" s="88"/>
      <c r="Q16" s="64"/>
      <c r="R16" s="64"/>
      <c r="S16" s="64"/>
      <c r="T16" s="64"/>
      <c r="U16" s="89"/>
      <c r="V16" s="88"/>
      <c r="W16" s="89"/>
      <c r="X16" s="9"/>
      <c r="Y16" s="9"/>
      <c r="Z16" s="9"/>
    </row>
    <row r="17" spans="1:26" ht="13.5" customHeight="1" x14ac:dyDescent="0.3">
      <c r="A17" s="9"/>
      <c r="B17" s="79"/>
      <c r="C17" s="81"/>
      <c r="D17" s="79"/>
      <c r="E17" s="80"/>
      <c r="F17" s="80"/>
      <c r="G17" s="80"/>
      <c r="H17" s="81"/>
      <c r="I17" s="79"/>
      <c r="J17" s="80"/>
      <c r="K17" s="80"/>
      <c r="L17" s="80"/>
      <c r="M17" s="81"/>
      <c r="N17" s="79"/>
      <c r="O17" s="81"/>
      <c r="P17" s="79"/>
      <c r="Q17" s="80"/>
      <c r="R17" s="80"/>
      <c r="S17" s="80"/>
      <c r="T17" s="80"/>
      <c r="U17" s="81"/>
      <c r="V17" s="79"/>
      <c r="W17" s="81"/>
      <c r="X17" s="9"/>
      <c r="Y17" s="9"/>
      <c r="Z17" s="9"/>
    </row>
    <row r="18" spans="1:26" ht="13.5" customHeight="1" x14ac:dyDescent="0.3">
      <c r="A18" s="9"/>
      <c r="B18" s="91" t="s">
        <v>53</v>
      </c>
      <c r="C18" s="87"/>
      <c r="D18" s="73" t="str">
        <f t="array" ref="D18">IFERROR(INDEX(入力用シート!$C$7:$N$61,MATCH(3,入力用シート!$L$7:$L$61,0),4),"")</f>
        <v/>
      </c>
      <c r="E18" s="74"/>
      <c r="F18" s="74"/>
      <c r="G18" s="74"/>
      <c r="H18" s="75"/>
      <c r="I18" s="73" t="str">
        <f t="array" ref="I18">IFERROR(INDEX(入力用シート!$C$7:$N$61,MATCH(3,入力用シート!$L$7:$L$61,0),2),"")</f>
        <v/>
      </c>
      <c r="J18" s="74"/>
      <c r="K18" s="74"/>
      <c r="L18" s="74"/>
      <c r="M18" s="75"/>
      <c r="N18" s="86" t="str">
        <f t="array" ref="N18">IFERROR(INDEX(入力用シート!$C$7:$N$61,MATCH(3,入力用シート!$L$7:$L$61,0),5),"")</f>
        <v/>
      </c>
      <c r="O18" s="87"/>
      <c r="P18" s="86" t="str">
        <f t="array" ref="P18">IFERROR(INDEX(入力用シート!$C$7:$N$61,MATCH(3,入力用シート!$L$7:$L$61,0),6),"")&amp;""</f>
        <v/>
      </c>
      <c r="Q18" s="83"/>
      <c r="R18" s="83"/>
      <c r="S18" s="83"/>
      <c r="T18" s="83"/>
      <c r="U18" s="87"/>
      <c r="V18" s="90"/>
      <c r="W18" s="87"/>
      <c r="X18" s="9"/>
      <c r="Y18" s="9"/>
      <c r="Z18" s="9"/>
    </row>
    <row r="19" spans="1:26" ht="13.5" customHeight="1" x14ac:dyDescent="0.3">
      <c r="A19" s="9"/>
      <c r="B19" s="88"/>
      <c r="C19" s="89"/>
      <c r="D19" s="76" t="str">
        <f t="array" ref="D19">IFERROR(INDEX(入力用シート!$C$7:$N$61,MATCH(3,入力用シート!$L$7:$L$61,0),3),"")</f>
        <v/>
      </c>
      <c r="E19" s="77"/>
      <c r="F19" s="77"/>
      <c r="G19" s="77"/>
      <c r="H19" s="78"/>
      <c r="I19" s="76" t="str">
        <f t="array" ref="I19">IFERROR(INDEX(入力用シート!$C$7:$N$61,MATCH(3,入力用シート!$L$7:$L$61,0),1),"")</f>
        <v/>
      </c>
      <c r="J19" s="77"/>
      <c r="K19" s="77"/>
      <c r="L19" s="77"/>
      <c r="M19" s="78"/>
      <c r="N19" s="88"/>
      <c r="O19" s="89"/>
      <c r="P19" s="88"/>
      <c r="Q19" s="64"/>
      <c r="R19" s="64"/>
      <c r="S19" s="64"/>
      <c r="T19" s="64"/>
      <c r="U19" s="89"/>
      <c r="V19" s="88"/>
      <c r="W19" s="89"/>
      <c r="X19" s="9"/>
      <c r="Y19" s="9"/>
      <c r="Z19" s="9"/>
    </row>
    <row r="20" spans="1:26" ht="13.5" customHeight="1" x14ac:dyDescent="0.3">
      <c r="A20" s="9"/>
      <c r="B20" s="79"/>
      <c r="C20" s="81"/>
      <c r="D20" s="79"/>
      <c r="E20" s="80"/>
      <c r="F20" s="80"/>
      <c r="G20" s="80"/>
      <c r="H20" s="81"/>
      <c r="I20" s="79"/>
      <c r="J20" s="80"/>
      <c r="K20" s="80"/>
      <c r="L20" s="80"/>
      <c r="M20" s="81"/>
      <c r="N20" s="79"/>
      <c r="O20" s="81"/>
      <c r="P20" s="79"/>
      <c r="Q20" s="80"/>
      <c r="R20" s="80"/>
      <c r="S20" s="80"/>
      <c r="T20" s="80"/>
      <c r="U20" s="81"/>
      <c r="V20" s="79"/>
      <c r="W20" s="81"/>
      <c r="X20" s="9"/>
      <c r="Y20" s="9"/>
      <c r="Z20" s="9"/>
    </row>
    <row r="21" spans="1:26" ht="13.5" customHeight="1" x14ac:dyDescent="0.3">
      <c r="A21" s="9"/>
      <c r="B21" s="91" t="s">
        <v>54</v>
      </c>
      <c r="C21" s="87"/>
      <c r="D21" s="73" t="str">
        <f t="array" ref="D21">IFERROR(INDEX(入力用シート!$C$7:$N$61,MATCH(4,入力用シート!$L$7:$L$61,0),4),"")</f>
        <v/>
      </c>
      <c r="E21" s="74"/>
      <c r="F21" s="74"/>
      <c r="G21" s="74"/>
      <c r="H21" s="75"/>
      <c r="I21" s="73" t="str">
        <f t="array" ref="I21">IFERROR(INDEX(入力用シート!$C$7:$N$61,MATCH(4,入力用シート!$L$7:$L$61,0),2),"")</f>
        <v/>
      </c>
      <c r="J21" s="74"/>
      <c r="K21" s="74"/>
      <c r="L21" s="74"/>
      <c r="M21" s="75"/>
      <c r="N21" s="86" t="str">
        <f t="array" ref="N21">IFERROR(INDEX(入力用シート!$C$7:$N$61,MATCH(4,入力用シート!$L$7:$L$61,0),5),"")</f>
        <v/>
      </c>
      <c r="O21" s="87"/>
      <c r="P21" s="86" t="str">
        <f t="array" ref="P21">IFERROR(INDEX(入力用シート!$C$7:$N$61,MATCH(4,入力用シート!$L$7:$L$61,0),6),"")&amp;""</f>
        <v/>
      </c>
      <c r="Q21" s="83"/>
      <c r="R21" s="83"/>
      <c r="S21" s="83"/>
      <c r="T21" s="83"/>
      <c r="U21" s="87"/>
      <c r="V21" s="90"/>
      <c r="W21" s="87"/>
      <c r="X21" s="9"/>
      <c r="Y21" s="9"/>
      <c r="Z21" s="9"/>
    </row>
    <row r="22" spans="1:26" ht="13.5" customHeight="1" x14ac:dyDescent="0.3">
      <c r="A22" s="9"/>
      <c r="B22" s="88"/>
      <c r="C22" s="89"/>
      <c r="D22" s="76" t="str">
        <f t="array" ref="D22">IFERROR(INDEX(入力用シート!$C$7:$N$61,MATCH(4,入力用シート!$L$7:$L$61,0),3),"")</f>
        <v/>
      </c>
      <c r="E22" s="77"/>
      <c r="F22" s="77"/>
      <c r="G22" s="77"/>
      <c r="H22" s="78"/>
      <c r="I22" s="76" t="str">
        <f t="array" ref="I22">IFERROR(INDEX(入力用シート!$C$7:$N$61,MATCH(4,入力用シート!$L$7:$L$61,0),1),"")</f>
        <v/>
      </c>
      <c r="J22" s="77"/>
      <c r="K22" s="77"/>
      <c r="L22" s="77"/>
      <c r="M22" s="78"/>
      <c r="N22" s="88"/>
      <c r="O22" s="89"/>
      <c r="P22" s="88"/>
      <c r="Q22" s="64"/>
      <c r="R22" s="64"/>
      <c r="S22" s="64"/>
      <c r="T22" s="64"/>
      <c r="U22" s="89"/>
      <c r="V22" s="88"/>
      <c r="W22" s="89"/>
      <c r="X22" s="9"/>
      <c r="Y22" s="9"/>
      <c r="Z22" s="9"/>
    </row>
    <row r="23" spans="1:26" ht="13.5" customHeight="1" x14ac:dyDescent="0.3">
      <c r="A23" s="9"/>
      <c r="B23" s="79"/>
      <c r="C23" s="81"/>
      <c r="D23" s="79"/>
      <c r="E23" s="80"/>
      <c r="F23" s="80"/>
      <c r="G23" s="80"/>
      <c r="H23" s="81"/>
      <c r="I23" s="79"/>
      <c r="J23" s="80"/>
      <c r="K23" s="80"/>
      <c r="L23" s="80"/>
      <c r="M23" s="81"/>
      <c r="N23" s="79"/>
      <c r="O23" s="81"/>
      <c r="P23" s="79"/>
      <c r="Q23" s="80"/>
      <c r="R23" s="80"/>
      <c r="S23" s="80"/>
      <c r="T23" s="80"/>
      <c r="U23" s="81"/>
      <c r="V23" s="79"/>
      <c r="W23" s="81"/>
      <c r="X23" s="9"/>
      <c r="Y23" s="9"/>
      <c r="Z23" s="9"/>
    </row>
    <row r="24" spans="1:26" ht="13.5" customHeight="1" x14ac:dyDescent="0.3">
      <c r="A24" s="9"/>
      <c r="B24" s="91" t="s">
        <v>55</v>
      </c>
      <c r="C24" s="87"/>
      <c r="D24" s="73" t="str">
        <f t="array" ref="D24">IFERROR(INDEX(入力用シート!$C$7:$N$61,MATCH(5,入力用シート!$L$7:$L$61,0),4),"")</f>
        <v/>
      </c>
      <c r="E24" s="74"/>
      <c r="F24" s="74"/>
      <c r="G24" s="74"/>
      <c r="H24" s="75"/>
      <c r="I24" s="73" t="str">
        <f t="array" ref="I24">IFERROR(INDEX(入力用シート!$C$7:$N$61,MATCH(5,入力用シート!$L$7:$L$61,0),2),"")</f>
        <v/>
      </c>
      <c r="J24" s="74"/>
      <c r="K24" s="74"/>
      <c r="L24" s="74"/>
      <c r="M24" s="75"/>
      <c r="N24" s="86" t="str">
        <f t="array" ref="N24">IFERROR(INDEX(入力用シート!$C$7:$N$61,MATCH(5,入力用シート!$L$7:$L$61,0),5),"")</f>
        <v/>
      </c>
      <c r="O24" s="87"/>
      <c r="P24" s="86" t="str">
        <f t="array" ref="P24">IFERROR(INDEX(入力用シート!$C$7:$N$61,MATCH(5,入力用シート!$L$7:$L$61,0),6),"")&amp;""</f>
        <v/>
      </c>
      <c r="Q24" s="83"/>
      <c r="R24" s="83"/>
      <c r="S24" s="83"/>
      <c r="T24" s="83"/>
      <c r="U24" s="87"/>
      <c r="V24" s="90"/>
      <c r="W24" s="87"/>
      <c r="X24" s="9"/>
      <c r="Y24" s="9"/>
      <c r="Z24" s="9"/>
    </row>
    <row r="25" spans="1:26" ht="13.5" customHeight="1" x14ac:dyDescent="0.3">
      <c r="A25" s="9"/>
      <c r="B25" s="88"/>
      <c r="C25" s="89"/>
      <c r="D25" s="76" t="str">
        <f t="array" ref="D25">IFERROR(INDEX(入力用シート!$C$7:$N$61,MATCH(5,入力用シート!$L$7:$L$61,0),3),"")</f>
        <v/>
      </c>
      <c r="E25" s="77"/>
      <c r="F25" s="77"/>
      <c r="G25" s="77"/>
      <c r="H25" s="78"/>
      <c r="I25" s="76" t="str">
        <f t="array" ref="I25">IFERROR(INDEX(入力用シート!$C$7:$N$61,MATCH(5,入力用シート!$L$7:$L$61,0),1),"")</f>
        <v/>
      </c>
      <c r="J25" s="77"/>
      <c r="K25" s="77"/>
      <c r="L25" s="77"/>
      <c r="M25" s="78"/>
      <c r="N25" s="88"/>
      <c r="O25" s="89"/>
      <c r="P25" s="88"/>
      <c r="Q25" s="64"/>
      <c r="R25" s="64"/>
      <c r="S25" s="64"/>
      <c r="T25" s="64"/>
      <c r="U25" s="89"/>
      <c r="V25" s="88"/>
      <c r="W25" s="89"/>
      <c r="X25" s="9"/>
      <c r="Y25" s="9"/>
      <c r="Z25" s="9"/>
    </row>
    <row r="26" spans="1:26" ht="13.5" customHeight="1" x14ac:dyDescent="0.3">
      <c r="A26" s="9"/>
      <c r="B26" s="79"/>
      <c r="C26" s="81"/>
      <c r="D26" s="79"/>
      <c r="E26" s="80"/>
      <c r="F26" s="80"/>
      <c r="G26" s="80"/>
      <c r="H26" s="81"/>
      <c r="I26" s="79"/>
      <c r="J26" s="80"/>
      <c r="K26" s="80"/>
      <c r="L26" s="80"/>
      <c r="M26" s="81"/>
      <c r="N26" s="79"/>
      <c r="O26" s="81"/>
      <c r="P26" s="79"/>
      <c r="Q26" s="80"/>
      <c r="R26" s="80"/>
      <c r="S26" s="80"/>
      <c r="T26" s="80"/>
      <c r="U26" s="81"/>
      <c r="V26" s="79"/>
      <c r="W26" s="81"/>
      <c r="X26" s="9"/>
      <c r="Y26" s="9"/>
      <c r="Z26" s="9"/>
    </row>
    <row r="27" spans="1:26" ht="13.5" customHeight="1" x14ac:dyDescent="0.3">
      <c r="A27" s="9"/>
      <c r="B27" s="91" t="s">
        <v>56</v>
      </c>
      <c r="C27" s="87"/>
      <c r="D27" s="73" t="str">
        <f t="array" ref="D27">IFERROR(INDEX(入力用シート!$C$7:$N$61,MATCH(6,入力用シート!$L$7:$L$61,0),4),"")</f>
        <v/>
      </c>
      <c r="E27" s="74"/>
      <c r="F27" s="74"/>
      <c r="G27" s="74"/>
      <c r="H27" s="75"/>
      <c r="I27" s="73" t="str">
        <f t="array" ref="I27">IFERROR(INDEX(入力用シート!$C$7:$N$61,MATCH(6,入力用シート!$L$7:$L$61,0),2),"")</f>
        <v/>
      </c>
      <c r="J27" s="74"/>
      <c r="K27" s="74"/>
      <c r="L27" s="74"/>
      <c r="M27" s="75"/>
      <c r="N27" s="86" t="str">
        <f t="array" ref="N27">IFERROR(INDEX(入力用シート!$C$7:$N$61,MATCH(6,入力用シート!$L$7:$L$61,0),5),"")</f>
        <v/>
      </c>
      <c r="O27" s="87"/>
      <c r="P27" s="86" t="str">
        <f t="array" ref="P27">IFERROR(INDEX(入力用シート!$C$7:$N$61,MATCH(6,入力用シート!$L$7:$L$61,0),6),"")&amp;""</f>
        <v/>
      </c>
      <c r="Q27" s="83"/>
      <c r="R27" s="83"/>
      <c r="S27" s="83"/>
      <c r="T27" s="83"/>
      <c r="U27" s="87"/>
      <c r="V27" s="90"/>
      <c r="W27" s="87"/>
      <c r="X27" s="9"/>
      <c r="Y27" s="9"/>
      <c r="Z27" s="9"/>
    </row>
    <row r="28" spans="1:26" ht="13.5" customHeight="1" x14ac:dyDescent="0.3">
      <c r="A28" s="9"/>
      <c r="B28" s="88"/>
      <c r="C28" s="89"/>
      <c r="D28" s="76" t="str">
        <f t="array" ref="D28">IFERROR(INDEX(入力用シート!$C$7:$N$61,MATCH(6,入力用シート!$L$7:$L$61,0),3),"")</f>
        <v/>
      </c>
      <c r="E28" s="77"/>
      <c r="F28" s="77"/>
      <c r="G28" s="77"/>
      <c r="H28" s="78"/>
      <c r="I28" s="76" t="str">
        <f t="array" ref="I28">IFERROR(INDEX(入力用シート!$C$7:$N$61,MATCH(6,入力用シート!$L$7:$L$61,0),1),"")</f>
        <v/>
      </c>
      <c r="J28" s="77"/>
      <c r="K28" s="77"/>
      <c r="L28" s="77"/>
      <c r="M28" s="78"/>
      <c r="N28" s="88"/>
      <c r="O28" s="89"/>
      <c r="P28" s="88"/>
      <c r="Q28" s="64"/>
      <c r="R28" s="64"/>
      <c r="S28" s="64"/>
      <c r="T28" s="64"/>
      <c r="U28" s="89"/>
      <c r="V28" s="88"/>
      <c r="W28" s="89"/>
      <c r="X28" s="9"/>
      <c r="Y28" s="9"/>
      <c r="Z28" s="9"/>
    </row>
    <row r="29" spans="1:26" ht="13.5" customHeight="1" x14ac:dyDescent="0.3">
      <c r="A29" s="9"/>
      <c r="B29" s="79"/>
      <c r="C29" s="81"/>
      <c r="D29" s="79"/>
      <c r="E29" s="80"/>
      <c r="F29" s="80"/>
      <c r="G29" s="80"/>
      <c r="H29" s="81"/>
      <c r="I29" s="79"/>
      <c r="J29" s="80"/>
      <c r="K29" s="80"/>
      <c r="L29" s="80"/>
      <c r="M29" s="81"/>
      <c r="N29" s="79"/>
      <c r="O29" s="81"/>
      <c r="P29" s="79"/>
      <c r="Q29" s="80"/>
      <c r="R29" s="80"/>
      <c r="S29" s="80"/>
      <c r="T29" s="80"/>
      <c r="U29" s="81"/>
      <c r="V29" s="79"/>
      <c r="W29" s="81"/>
      <c r="X29" s="9"/>
      <c r="Y29" s="9"/>
      <c r="Z29" s="9"/>
    </row>
    <row r="30" spans="1:26" ht="13.5" customHeight="1" x14ac:dyDescent="0.3">
      <c r="A30" s="9"/>
      <c r="B30" s="91" t="s">
        <v>57</v>
      </c>
      <c r="C30" s="87"/>
      <c r="D30" s="73" t="str">
        <f t="array" ref="D30">IFERROR(INDEX(入力用シート!$C$7:$N$61,MATCH(7,入力用シート!$L$7:$L$61,0),4),"")</f>
        <v/>
      </c>
      <c r="E30" s="74"/>
      <c r="F30" s="74"/>
      <c r="G30" s="74"/>
      <c r="H30" s="75"/>
      <c r="I30" s="73" t="str">
        <f t="array" ref="I30">IFERROR(INDEX(入力用シート!$C$7:$N$61,MATCH(7,入力用シート!$L$7:$L$61,0),2),"")</f>
        <v/>
      </c>
      <c r="J30" s="74"/>
      <c r="K30" s="74"/>
      <c r="L30" s="74"/>
      <c r="M30" s="75"/>
      <c r="N30" s="86" t="str">
        <f t="array" ref="N30">IFERROR(INDEX(入力用シート!$C$7:$N$61,MATCH(7,入力用シート!$L$7:$L$61,0),5),"")</f>
        <v/>
      </c>
      <c r="O30" s="87"/>
      <c r="P30" s="86" t="str">
        <f t="array" ref="P30">IFERROR(INDEX(入力用シート!$C$7:$N$61,MATCH(7,入力用シート!$L$7:$L$61,0),6),"")&amp;""</f>
        <v/>
      </c>
      <c r="Q30" s="83"/>
      <c r="R30" s="83"/>
      <c r="S30" s="83"/>
      <c r="T30" s="83"/>
      <c r="U30" s="87"/>
      <c r="V30" s="90"/>
      <c r="W30" s="87"/>
      <c r="X30" s="9"/>
      <c r="Y30" s="9"/>
      <c r="Z30" s="9"/>
    </row>
    <row r="31" spans="1:26" ht="13.5" customHeight="1" x14ac:dyDescent="0.3">
      <c r="A31" s="9"/>
      <c r="B31" s="88"/>
      <c r="C31" s="89"/>
      <c r="D31" s="76" t="str">
        <f t="array" ref="D31">IFERROR(INDEX(入力用シート!$C$7:$N$61,MATCH(7,入力用シート!$L$7:$L$61,0),3),"")</f>
        <v/>
      </c>
      <c r="E31" s="77"/>
      <c r="F31" s="77"/>
      <c r="G31" s="77"/>
      <c r="H31" s="78"/>
      <c r="I31" s="76" t="str">
        <f t="array" ref="I31">IFERROR(INDEX(入力用シート!$C$7:$N$61,MATCH(7,入力用シート!$L$7:$L$61,0),1),"")</f>
        <v/>
      </c>
      <c r="J31" s="77"/>
      <c r="K31" s="77"/>
      <c r="L31" s="77"/>
      <c r="M31" s="78"/>
      <c r="N31" s="88"/>
      <c r="O31" s="89"/>
      <c r="P31" s="88"/>
      <c r="Q31" s="64"/>
      <c r="R31" s="64"/>
      <c r="S31" s="64"/>
      <c r="T31" s="64"/>
      <c r="U31" s="89"/>
      <c r="V31" s="88"/>
      <c r="W31" s="89"/>
      <c r="X31" s="9"/>
      <c r="Y31" s="9"/>
      <c r="Z31" s="9"/>
    </row>
    <row r="32" spans="1:26" ht="13.5" customHeight="1" x14ac:dyDescent="0.3">
      <c r="A32" s="9"/>
      <c r="B32" s="79"/>
      <c r="C32" s="81"/>
      <c r="D32" s="79"/>
      <c r="E32" s="80"/>
      <c r="F32" s="80"/>
      <c r="G32" s="80"/>
      <c r="H32" s="81"/>
      <c r="I32" s="79"/>
      <c r="J32" s="80"/>
      <c r="K32" s="80"/>
      <c r="L32" s="80"/>
      <c r="M32" s="81"/>
      <c r="N32" s="79"/>
      <c r="O32" s="81"/>
      <c r="P32" s="79"/>
      <c r="Q32" s="80"/>
      <c r="R32" s="80"/>
      <c r="S32" s="80"/>
      <c r="T32" s="80"/>
      <c r="U32" s="81"/>
      <c r="V32" s="79"/>
      <c r="W32" s="81"/>
      <c r="X32" s="9"/>
      <c r="Y32" s="9"/>
      <c r="Z32" s="9"/>
    </row>
    <row r="33" spans="1:26" ht="13.5" customHeight="1" x14ac:dyDescent="0.3">
      <c r="A33" s="9"/>
      <c r="B33" s="91" t="s">
        <v>58</v>
      </c>
      <c r="C33" s="87"/>
      <c r="D33" s="73" t="str">
        <f t="array" ref="D33">IFERROR(INDEX(入力用シート!$C$7:$N$61,MATCH(8,入力用シート!$L$7:$L$61,0),4),"")</f>
        <v/>
      </c>
      <c r="E33" s="74"/>
      <c r="F33" s="74"/>
      <c r="G33" s="74"/>
      <c r="H33" s="75"/>
      <c r="I33" s="73" t="str">
        <f t="array" ref="I33">IFERROR(INDEX(入力用シート!$C$7:$N$61,MATCH(8,入力用シート!$L$7:$L$61,0),2),"")</f>
        <v/>
      </c>
      <c r="J33" s="74"/>
      <c r="K33" s="74"/>
      <c r="L33" s="74"/>
      <c r="M33" s="75"/>
      <c r="N33" s="86" t="str">
        <f t="array" ref="N33">IFERROR(INDEX(入力用シート!$C$7:$N$61,MATCH(8,入力用シート!$L$7:$L$61,0),5),"")</f>
        <v/>
      </c>
      <c r="O33" s="87"/>
      <c r="P33" s="86" t="str">
        <f t="array" ref="P33">IFERROR(INDEX(入力用シート!$C$7:$N$61,MATCH(8,入力用シート!$L$7:$L$61,0),6),"")&amp;""</f>
        <v/>
      </c>
      <c r="Q33" s="83"/>
      <c r="R33" s="83"/>
      <c r="S33" s="83"/>
      <c r="T33" s="83"/>
      <c r="U33" s="87"/>
      <c r="V33" s="90"/>
      <c r="W33" s="87"/>
      <c r="X33" s="9"/>
      <c r="Y33" s="9"/>
      <c r="Z33" s="9"/>
    </row>
    <row r="34" spans="1:26" ht="13.5" customHeight="1" x14ac:dyDescent="0.3">
      <c r="A34" s="9"/>
      <c r="B34" s="88"/>
      <c r="C34" s="89"/>
      <c r="D34" s="76" t="str">
        <f t="array" ref="D34">IFERROR(INDEX(入力用シート!$C$7:$N$61,MATCH(8,入力用シート!$L$7:$L$61,0),3),"")</f>
        <v/>
      </c>
      <c r="E34" s="77"/>
      <c r="F34" s="77"/>
      <c r="G34" s="77"/>
      <c r="H34" s="78"/>
      <c r="I34" s="76" t="str">
        <f t="array" ref="I34">IFERROR(INDEX(入力用シート!$C$7:$N$61,MATCH(8,入力用シート!$L$7:$L$61,0),1),"")</f>
        <v/>
      </c>
      <c r="J34" s="77"/>
      <c r="K34" s="77"/>
      <c r="L34" s="77"/>
      <c r="M34" s="78"/>
      <c r="N34" s="88"/>
      <c r="O34" s="89"/>
      <c r="P34" s="88"/>
      <c r="Q34" s="64"/>
      <c r="R34" s="64"/>
      <c r="S34" s="64"/>
      <c r="T34" s="64"/>
      <c r="U34" s="89"/>
      <c r="V34" s="88"/>
      <c r="W34" s="89"/>
      <c r="X34" s="9"/>
      <c r="Y34" s="9"/>
      <c r="Z34" s="9"/>
    </row>
    <row r="35" spans="1:26" ht="13.5" customHeight="1" x14ac:dyDescent="0.3">
      <c r="A35" s="9"/>
      <c r="B35" s="79"/>
      <c r="C35" s="81"/>
      <c r="D35" s="79"/>
      <c r="E35" s="80"/>
      <c r="F35" s="80"/>
      <c r="G35" s="80"/>
      <c r="H35" s="81"/>
      <c r="I35" s="79"/>
      <c r="J35" s="80"/>
      <c r="K35" s="80"/>
      <c r="L35" s="80"/>
      <c r="M35" s="81"/>
      <c r="N35" s="79"/>
      <c r="O35" s="81"/>
      <c r="P35" s="79"/>
      <c r="Q35" s="80"/>
      <c r="R35" s="80"/>
      <c r="S35" s="80"/>
      <c r="T35" s="80"/>
      <c r="U35" s="81"/>
      <c r="V35" s="79"/>
      <c r="W35" s="81"/>
      <c r="X35" s="9"/>
      <c r="Y35" s="9"/>
      <c r="Z35" s="9"/>
    </row>
    <row r="36" spans="1:26" ht="13.5" customHeight="1" x14ac:dyDescent="0.3">
      <c r="A36" s="9"/>
      <c r="B36" s="91" t="s">
        <v>59</v>
      </c>
      <c r="C36" s="87"/>
      <c r="D36" s="73" t="str">
        <f t="array" ref="D36">IFERROR(INDEX(入力用シート!$C$7:$N$61,MATCH(9,入力用シート!$L$7:$L$61,0),4),"")</f>
        <v/>
      </c>
      <c r="E36" s="74"/>
      <c r="F36" s="74"/>
      <c r="G36" s="74"/>
      <c r="H36" s="75"/>
      <c r="I36" s="73" t="str">
        <f t="array" ref="I36">IFERROR(INDEX(入力用シート!$C$7:$N$61,MATCH(9,入力用シート!$L$7:$L$61,0),2),"")</f>
        <v/>
      </c>
      <c r="J36" s="74"/>
      <c r="K36" s="74"/>
      <c r="L36" s="74"/>
      <c r="M36" s="75"/>
      <c r="N36" s="86" t="str">
        <f t="array" ref="N36">IFERROR(INDEX(入力用シート!$C$7:$N$61,MATCH(9,入力用シート!$L$7:$L$61,0),5),"")</f>
        <v/>
      </c>
      <c r="O36" s="87"/>
      <c r="P36" s="86" t="str">
        <f t="array" ref="P36">IFERROR(INDEX(入力用シート!$C$7:$N$61,MATCH(9,入力用シート!$L$7:$L$61,0),6),"")&amp;""</f>
        <v/>
      </c>
      <c r="Q36" s="83"/>
      <c r="R36" s="83"/>
      <c r="S36" s="83"/>
      <c r="T36" s="83"/>
      <c r="U36" s="87"/>
      <c r="V36" s="90"/>
      <c r="W36" s="87"/>
      <c r="X36" s="9"/>
      <c r="Y36" s="9"/>
      <c r="Z36" s="9"/>
    </row>
    <row r="37" spans="1:26" ht="13.5" customHeight="1" x14ac:dyDescent="0.3">
      <c r="A37" s="9"/>
      <c r="B37" s="88"/>
      <c r="C37" s="89"/>
      <c r="D37" s="76" t="str">
        <f t="array" ref="D37">IFERROR(INDEX(入力用シート!$C$7:$N$61,MATCH(9,入力用シート!$L$7:$L$61,0),3),"")</f>
        <v/>
      </c>
      <c r="E37" s="77"/>
      <c r="F37" s="77"/>
      <c r="G37" s="77"/>
      <c r="H37" s="78"/>
      <c r="I37" s="76" t="str">
        <f t="array" ref="I37">IFERROR(INDEX(入力用シート!$C$7:$N$61,MATCH(9,入力用シート!$L$7:$L$61,0),1),"")</f>
        <v/>
      </c>
      <c r="J37" s="77"/>
      <c r="K37" s="77"/>
      <c r="L37" s="77"/>
      <c r="M37" s="78"/>
      <c r="N37" s="88"/>
      <c r="O37" s="89"/>
      <c r="P37" s="88"/>
      <c r="Q37" s="64"/>
      <c r="R37" s="64"/>
      <c r="S37" s="64"/>
      <c r="T37" s="64"/>
      <c r="U37" s="89"/>
      <c r="V37" s="88"/>
      <c r="W37" s="89"/>
      <c r="X37" s="9"/>
      <c r="Y37" s="9"/>
      <c r="Z37" s="9"/>
    </row>
    <row r="38" spans="1:26" ht="13.5" customHeight="1" x14ac:dyDescent="0.3">
      <c r="A38" s="9"/>
      <c r="B38" s="79"/>
      <c r="C38" s="81"/>
      <c r="D38" s="79"/>
      <c r="E38" s="80"/>
      <c r="F38" s="80"/>
      <c r="G38" s="80"/>
      <c r="H38" s="81"/>
      <c r="I38" s="79"/>
      <c r="J38" s="80"/>
      <c r="K38" s="80"/>
      <c r="L38" s="80"/>
      <c r="M38" s="81"/>
      <c r="N38" s="79"/>
      <c r="O38" s="81"/>
      <c r="P38" s="79"/>
      <c r="Q38" s="80"/>
      <c r="R38" s="80"/>
      <c r="S38" s="80"/>
      <c r="T38" s="80"/>
      <c r="U38" s="81"/>
      <c r="V38" s="79"/>
      <c r="W38" s="81"/>
      <c r="X38" s="9"/>
      <c r="Y38" s="9"/>
      <c r="Z38" s="9"/>
    </row>
    <row r="39" spans="1:26" ht="13.5" customHeight="1" x14ac:dyDescent="0.3">
      <c r="A39" s="9"/>
      <c r="B39" s="91" t="s">
        <v>60</v>
      </c>
      <c r="C39" s="87"/>
      <c r="D39" s="73" t="str">
        <f t="array" ref="D39">IFERROR(INDEX(入力用シート!$C$7:$N$61,MATCH(10,入力用シート!$L$7:$L$61,0),4),"")</f>
        <v/>
      </c>
      <c r="E39" s="74"/>
      <c r="F39" s="74"/>
      <c r="G39" s="74"/>
      <c r="H39" s="75"/>
      <c r="I39" s="73" t="str">
        <f t="array" ref="I39">IFERROR(INDEX(入力用シート!$C$7:$N$61,MATCH(10,入力用シート!$L$7:$L$61,0),2),"")</f>
        <v/>
      </c>
      <c r="J39" s="74"/>
      <c r="K39" s="74"/>
      <c r="L39" s="74"/>
      <c r="M39" s="75"/>
      <c r="N39" s="86" t="str">
        <f t="array" ref="N39">IFERROR(INDEX(入力用シート!$C$7:$N$61,MATCH(10,入力用シート!$L$7:$L$61,0),5),"")</f>
        <v/>
      </c>
      <c r="O39" s="87"/>
      <c r="P39" s="86" t="str">
        <f t="array" ref="P39">IFERROR(INDEX(入力用シート!$C$7:$N$61,MATCH(10,入力用シート!$L$7:$L$61,0),6),"")&amp;""</f>
        <v/>
      </c>
      <c r="Q39" s="83"/>
      <c r="R39" s="83"/>
      <c r="S39" s="83"/>
      <c r="T39" s="83"/>
      <c r="U39" s="87"/>
      <c r="V39" s="90"/>
      <c r="W39" s="87"/>
      <c r="X39" s="9"/>
      <c r="Y39" s="9"/>
      <c r="Z39" s="9"/>
    </row>
    <row r="40" spans="1:26" ht="13.5" customHeight="1" x14ac:dyDescent="0.3">
      <c r="A40" s="9"/>
      <c r="B40" s="88"/>
      <c r="C40" s="89"/>
      <c r="D40" s="76" t="str">
        <f t="array" ref="D40">IFERROR(INDEX(入力用シート!$C$7:$N$61,MATCH(10,入力用シート!$L$7:$L$61,0),3),"")</f>
        <v/>
      </c>
      <c r="E40" s="77"/>
      <c r="F40" s="77"/>
      <c r="G40" s="77"/>
      <c r="H40" s="78"/>
      <c r="I40" s="76" t="str">
        <f t="array" ref="I40">IFERROR(INDEX(入力用シート!$C$7:$N$61,MATCH(10,入力用シート!$L$7:$L$61,0),1),"")</f>
        <v/>
      </c>
      <c r="J40" s="77"/>
      <c r="K40" s="77"/>
      <c r="L40" s="77"/>
      <c r="M40" s="78"/>
      <c r="N40" s="88"/>
      <c r="O40" s="89"/>
      <c r="P40" s="88"/>
      <c r="Q40" s="64"/>
      <c r="R40" s="64"/>
      <c r="S40" s="64"/>
      <c r="T40" s="64"/>
      <c r="U40" s="89"/>
      <c r="V40" s="88"/>
      <c r="W40" s="89"/>
      <c r="X40" s="9"/>
      <c r="Y40" s="9"/>
      <c r="Z40" s="9"/>
    </row>
    <row r="41" spans="1:26" ht="13.5" customHeight="1" x14ac:dyDescent="0.3">
      <c r="A41" s="9"/>
      <c r="B41" s="79"/>
      <c r="C41" s="81"/>
      <c r="D41" s="79"/>
      <c r="E41" s="80"/>
      <c r="F41" s="80"/>
      <c r="G41" s="80"/>
      <c r="H41" s="81"/>
      <c r="I41" s="79"/>
      <c r="J41" s="80"/>
      <c r="K41" s="80"/>
      <c r="L41" s="80"/>
      <c r="M41" s="81"/>
      <c r="N41" s="79"/>
      <c r="O41" s="81"/>
      <c r="P41" s="79"/>
      <c r="Q41" s="80"/>
      <c r="R41" s="80"/>
      <c r="S41" s="80"/>
      <c r="T41" s="80"/>
      <c r="U41" s="81"/>
      <c r="V41" s="79"/>
      <c r="W41" s="81"/>
      <c r="X41" s="9"/>
      <c r="Y41" s="9"/>
      <c r="Z41" s="9"/>
    </row>
    <row r="42" spans="1:26" ht="13.5" customHeight="1" x14ac:dyDescent="0.3">
      <c r="A42" s="9"/>
      <c r="B42" s="91" t="s">
        <v>61</v>
      </c>
      <c r="C42" s="87"/>
      <c r="D42" s="73" t="str">
        <f t="array" ref="D42">IFERROR(INDEX(入力用シート!$C$7:$N$61,MATCH(11,入力用シート!$L$7:$L$61,0),4),"")</f>
        <v/>
      </c>
      <c r="E42" s="74"/>
      <c r="F42" s="74"/>
      <c r="G42" s="74"/>
      <c r="H42" s="75"/>
      <c r="I42" s="73" t="str">
        <f t="array" ref="I42">IFERROR(INDEX(入力用シート!$C$7:$N$61,MATCH(11,入力用シート!$L$7:$L$61,0),2),"")</f>
        <v/>
      </c>
      <c r="J42" s="74"/>
      <c r="K42" s="74"/>
      <c r="L42" s="74"/>
      <c r="M42" s="75"/>
      <c r="N42" s="86" t="str">
        <f t="array" ref="N42">IFERROR(INDEX(入力用シート!$C$7:$N$61,MATCH(11,入力用シート!$L$7:$L$61,0),5),"")</f>
        <v/>
      </c>
      <c r="O42" s="87"/>
      <c r="P42" s="86" t="str">
        <f t="array" ref="P42">IFERROR(INDEX(入力用シート!$C$7:$N$61,MATCH(11,入力用シート!$L$7:$L$61,0),6),"")&amp;""</f>
        <v/>
      </c>
      <c r="Q42" s="83"/>
      <c r="R42" s="83"/>
      <c r="S42" s="83"/>
      <c r="T42" s="83"/>
      <c r="U42" s="87"/>
      <c r="V42" s="90"/>
      <c r="W42" s="87"/>
      <c r="X42" s="9"/>
      <c r="Y42" s="9"/>
      <c r="Z42" s="9"/>
    </row>
    <row r="43" spans="1:26" ht="13.5" customHeight="1" x14ac:dyDescent="0.3">
      <c r="A43" s="9"/>
      <c r="B43" s="88"/>
      <c r="C43" s="89"/>
      <c r="D43" s="76" t="str">
        <f t="array" ref="D43">IFERROR(INDEX(入力用シート!$C$7:$N$61,MATCH(11,入力用シート!$L$7:$L$61,0),3),"")</f>
        <v/>
      </c>
      <c r="E43" s="77"/>
      <c r="F43" s="77"/>
      <c r="G43" s="77"/>
      <c r="H43" s="78"/>
      <c r="I43" s="76" t="str">
        <f t="array" ref="I43">IFERROR(INDEX(入力用シート!$C$7:$N$61,MATCH(11,入力用シート!$L$7:$L$61,0),1),"")</f>
        <v/>
      </c>
      <c r="J43" s="77"/>
      <c r="K43" s="77"/>
      <c r="L43" s="77"/>
      <c r="M43" s="78"/>
      <c r="N43" s="88"/>
      <c r="O43" s="89"/>
      <c r="P43" s="88"/>
      <c r="Q43" s="64"/>
      <c r="R43" s="64"/>
      <c r="S43" s="64"/>
      <c r="T43" s="64"/>
      <c r="U43" s="89"/>
      <c r="V43" s="88"/>
      <c r="W43" s="89"/>
      <c r="X43" s="9"/>
      <c r="Y43" s="9"/>
      <c r="Z43" s="9"/>
    </row>
    <row r="44" spans="1:26" ht="13.5" customHeight="1" x14ac:dyDescent="0.3">
      <c r="A44" s="9"/>
      <c r="B44" s="79"/>
      <c r="C44" s="81"/>
      <c r="D44" s="79"/>
      <c r="E44" s="80"/>
      <c r="F44" s="80"/>
      <c r="G44" s="80"/>
      <c r="H44" s="81"/>
      <c r="I44" s="79"/>
      <c r="J44" s="80"/>
      <c r="K44" s="80"/>
      <c r="L44" s="80"/>
      <c r="M44" s="81"/>
      <c r="N44" s="79"/>
      <c r="O44" s="81"/>
      <c r="P44" s="79"/>
      <c r="Q44" s="80"/>
      <c r="R44" s="80"/>
      <c r="S44" s="80"/>
      <c r="T44" s="80"/>
      <c r="U44" s="81"/>
      <c r="V44" s="79"/>
      <c r="W44" s="81"/>
      <c r="X44" s="9"/>
      <c r="Y44" s="9"/>
      <c r="Z44" s="9"/>
    </row>
    <row r="45" spans="1:26" ht="13.5" customHeight="1" x14ac:dyDescent="0.3">
      <c r="A45" s="9"/>
      <c r="B45" s="91" t="s">
        <v>62</v>
      </c>
      <c r="C45" s="87"/>
      <c r="D45" s="73" t="str">
        <f t="array" ref="D45">IFERROR(INDEX(入力用シート!$C$7:$N$61,MATCH(12,入力用シート!$L$7:$L$61,0),4),"")</f>
        <v/>
      </c>
      <c r="E45" s="74"/>
      <c r="F45" s="74"/>
      <c r="G45" s="74"/>
      <c r="H45" s="75"/>
      <c r="I45" s="73" t="str">
        <f t="array" ref="I45">IFERROR(INDEX(入力用シート!$C$7:$N$61,MATCH(12,入力用シート!$L$7:$L$61,0),2),"")</f>
        <v/>
      </c>
      <c r="J45" s="74"/>
      <c r="K45" s="74"/>
      <c r="L45" s="74"/>
      <c r="M45" s="75"/>
      <c r="N45" s="86" t="str">
        <f t="array" ref="N45">IFERROR(INDEX(入力用シート!$C$7:$N$61,MATCH(12,入力用シート!$L$7:$L$61,0),5),"")</f>
        <v/>
      </c>
      <c r="O45" s="87"/>
      <c r="P45" s="86" t="str">
        <f t="array" ref="P45">IFERROR(INDEX(入力用シート!$C$7:$N$61,MATCH(12,入力用シート!$L$7:$L$61,0),6),"")&amp;""</f>
        <v/>
      </c>
      <c r="Q45" s="83"/>
      <c r="R45" s="83"/>
      <c r="S45" s="83"/>
      <c r="T45" s="83"/>
      <c r="U45" s="87"/>
      <c r="V45" s="90"/>
      <c r="W45" s="87"/>
      <c r="X45" s="9"/>
      <c r="Y45" s="9"/>
      <c r="Z45" s="9"/>
    </row>
    <row r="46" spans="1:26" ht="13.5" customHeight="1" x14ac:dyDescent="0.3">
      <c r="A46" s="9"/>
      <c r="B46" s="88"/>
      <c r="C46" s="89"/>
      <c r="D46" s="76" t="str">
        <f t="array" ref="D46">IFERROR(INDEX(入力用シート!$C$7:$N$61,MATCH(12,入力用シート!$L$7:$L$61,0),3),"")</f>
        <v/>
      </c>
      <c r="E46" s="77"/>
      <c r="F46" s="77"/>
      <c r="G46" s="77"/>
      <c r="H46" s="78"/>
      <c r="I46" s="76" t="str">
        <f t="array" ref="I46">IFERROR(INDEX(入力用シート!$C$7:$N$61,MATCH(12,入力用シート!$L$7:$L$61,0),1),"")</f>
        <v/>
      </c>
      <c r="J46" s="77"/>
      <c r="K46" s="77"/>
      <c r="L46" s="77"/>
      <c r="M46" s="78"/>
      <c r="N46" s="88"/>
      <c r="O46" s="89"/>
      <c r="P46" s="88"/>
      <c r="Q46" s="64"/>
      <c r="R46" s="64"/>
      <c r="S46" s="64"/>
      <c r="T46" s="64"/>
      <c r="U46" s="89"/>
      <c r="V46" s="88"/>
      <c r="W46" s="89"/>
      <c r="X46" s="9"/>
      <c r="Y46" s="9"/>
      <c r="Z46" s="9"/>
    </row>
    <row r="47" spans="1:26" ht="13.5" customHeight="1" x14ac:dyDescent="0.3">
      <c r="A47" s="9"/>
      <c r="B47" s="79"/>
      <c r="C47" s="81"/>
      <c r="D47" s="79"/>
      <c r="E47" s="80"/>
      <c r="F47" s="80"/>
      <c r="G47" s="80"/>
      <c r="H47" s="81"/>
      <c r="I47" s="79"/>
      <c r="J47" s="80"/>
      <c r="K47" s="80"/>
      <c r="L47" s="80"/>
      <c r="M47" s="81"/>
      <c r="N47" s="79"/>
      <c r="O47" s="81"/>
      <c r="P47" s="79"/>
      <c r="Q47" s="80"/>
      <c r="R47" s="80"/>
      <c r="S47" s="80"/>
      <c r="T47" s="80"/>
      <c r="U47" s="81"/>
      <c r="V47" s="79"/>
      <c r="W47" s="81"/>
      <c r="X47" s="9"/>
      <c r="Y47" s="9"/>
      <c r="Z47" s="9"/>
    </row>
    <row r="48" spans="1:26" ht="13.5" customHeight="1" x14ac:dyDescent="0.3">
      <c r="A48" s="9"/>
      <c r="B48" s="91" t="s">
        <v>63</v>
      </c>
      <c r="C48" s="87"/>
      <c r="D48" s="73" t="str">
        <f t="array" ref="D48">IFERROR(INDEX(入力用シート!$C$7:$N$61,MATCH(13,入力用シート!$L$7:$L$61,0),4),"")</f>
        <v/>
      </c>
      <c r="E48" s="74"/>
      <c r="F48" s="74"/>
      <c r="G48" s="74"/>
      <c r="H48" s="75"/>
      <c r="I48" s="73" t="str">
        <f t="array" ref="I48">IFERROR(INDEX(入力用シート!$C$7:$N$61,MATCH(13,入力用シート!$L$7:$L$61,0),2),"")</f>
        <v/>
      </c>
      <c r="J48" s="74"/>
      <c r="K48" s="74"/>
      <c r="L48" s="74"/>
      <c r="M48" s="75"/>
      <c r="N48" s="86" t="str">
        <f t="array" ref="N48">IFERROR(INDEX(入力用シート!$C$7:$N$61,MATCH(13,入力用シート!$L$7:$L$61,0),5),"")</f>
        <v/>
      </c>
      <c r="O48" s="87"/>
      <c r="P48" s="86" t="str">
        <f t="array" ref="P48">IFERROR(INDEX(入力用シート!$C$7:$N$61,MATCH(13,入力用シート!$L$7:$L$61,0),6),"")&amp;""</f>
        <v/>
      </c>
      <c r="Q48" s="83"/>
      <c r="R48" s="83"/>
      <c r="S48" s="83"/>
      <c r="T48" s="83"/>
      <c r="U48" s="87"/>
      <c r="V48" s="90"/>
      <c r="W48" s="87"/>
      <c r="X48" s="9"/>
      <c r="Y48" s="9"/>
      <c r="Z48" s="9"/>
    </row>
    <row r="49" spans="1:26" ht="13.5" customHeight="1" x14ac:dyDescent="0.3">
      <c r="A49" s="9"/>
      <c r="B49" s="88"/>
      <c r="C49" s="89"/>
      <c r="D49" s="76" t="str">
        <f t="array" ref="D49">IFERROR(INDEX(入力用シート!$C$7:$N$61,MATCH(13,入力用シート!$L$7:$L$61,0),3),"")</f>
        <v/>
      </c>
      <c r="E49" s="77"/>
      <c r="F49" s="77"/>
      <c r="G49" s="77"/>
      <c r="H49" s="78"/>
      <c r="I49" s="76" t="str">
        <f t="array" ref="I49">IFERROR(INDEX(入力用シート!$C$7:$N$61,MATCH(13,入力用シート!$L$7:$L$61,0),1),"")</f>
        <v/>
      </c>
      <c r="J49" s="77"/>
      <c r="K49" s="77"/>
      <c r="L49" s="77"/>
      <c r="M49" s="78"/>
      <c r="N49" s="88"/>
      <c r="O49" s="89"/>
      <c r="P49" s="88"/>
      <c r="Q49" s="64"/>
      <c r="R49" s="64"/>
      <c r="S49" s="64"/>
      <c r="T49" s="64"/>
      <c r="U49" s="89"/>
      <c r="V49" s="88"/>
      <c r="W49" s="89"/>
      <c r="X49" s="9"/>
      <c r="Y49" s="9"/>
      <c r="Z49" s="9"/>
    </row>
    <row r="50" spans="1:26" ht="13.5" customHeight="1" x14ac:dyDescent="0.3">
      <c r="A50" s="9"/>
      <c r="B50" s="79"/>
      <c r="C50" s="81"/>
      <c r="D50" s="79"/>
      <c r="E50" s="80"/>
      <c r="F50" s="80"/>
      <c r="G50" s="80"/>
      <c r="H50" s="81"/>
      <c r="I50" s="79"/>
      <c r="J50" s="80"/>
      <c r="K50" s="80"/>
      <c r="L50" s="80"/>
      <c r="M50" s="81"/>
      <c r="N50" s="79"/>
      <c r="O50" s="81"/>
      <c r="P50" s="79"/>
      <c r="Q50" s="80"/>
      <c r="R50" s="80"/>
      <c r="S50" s="80"/>
      <c r="T50" s="80"/>
      <c r="U50" s="81"/>
      <c r="V50" s="79"/>
      <c r="W50" s="81"/>
      <c r="X50" s="9"/>
      <c r="Y50" s="9"/>
      <c r="Z50" s="9"/>
    </row>
    <row r="51" spans="1:26" ht="13.5" customHeight="1" x14ac:dyDescent="0.3">
      <c r="A51" s="9"/>
      <c r="B51" s="91" t="s">
        <v>64</v>
      </c>
      <c r="C51" s="87"/>
      <c r="D51" s="73" t="str">
        <f t="array" ref="D51">IFERROR(INDEX(入力用シート!$C$7:$N$61,MATCH(14,入力用シート!$L$7:$L$61,0),4),"")</f>
        <v/>
      </c>
      <c r="E51" s="74"/>
      <c r="F51" s="74"/>
      <c r="G51" s="74"/>
      <c r="H51" s="75"/>
      <c r="I51" s="73" t="str">
        <f t="array" ref="I51">IFERROR(INDEX(入力用シート!$C$7:$N$61,MATCH(14,入力用シート!$L$7:$L$61,0),2),"")</f>
        <v/>
      </c>
      <c r="J51" s="74"/>
      <c r="K51" s="74"/>
      <c r="L51" s="74"/>
      <c r="M51" s="75"/>
      <c r="N51" s="86" t="str">
        <f t="array" ref="N51">IFERROR(INDEX(入力用シート!$C$7:$N$61,MATCH(14,入力用シート!$L$7:$L$61,0),5),"")</f>
        <v/>
      </c>
      <c r="O51" s="87"/>
      <c r="P51" s="86" t="str">
        <f t="array" ref="P51">IFERROR(INDEX(入力用シート!$C$7:$N$61,MATCH(14,入力用シート!$L$7:$L$61,0),6),"")&amp;""</f>
        <v/>
      </c>
      <c r="Q51" s="83"/>
      <c r="R51" s="83"/>
      <c r="S51" s="83"/>
      <c r="T51" s="83"/>
      <c r="U51" s="87"/>
      <c r="V51" s="90"/>
      <c r="W51" s="87"/>
      <c r="X51" s="9"/>
      <c r="Y51" s="9"/>
      <c r="Z51" s="9"/>
    </row>
    <row r="52" spans="1:26" ht="13.5" customHeight="1" x14ac:dyDescent="0.3">
      <c r="A52" s="9"/>
      <c r="B52" s="88"/>
      <c r="C52" s="89"/>
      <c r="D52" s="76" t="str">
        <f t="array" ref="D52">IFERROR(INDEX(入力用シート!$C$7:$N$61,MATCH(14,入力用シート!$L$7:$L$61,0),3),"")</f>
        <v/>
      </c>
      <c r="E52" s="77"/>
      <c r="F52" s="77"/>
      <c r="G52" s="77"/>
      <c r="H52" s="78"/>
      <c r="I52" s="76" t="str">
        <f t="array" ref="I52">IFERROR(INDEX(入力用シート!$C$7:$N$61,MATCH(14,入力用シート!$L$7:$L$61,0),1),"")</f>
        <v/>
      </c>
      <c r="J52" s="77"/>
      <c r="K52" s="77"/>
      <c r="L52" s="77"/>
      <c r="M52" s="78"/>
      <c r="N52" s="88"/>
      <c r="O52" s="89"/>
      <c r="P52" s="88"/>
      <c r="Q52" s="64"/>
      <c r="R52" s="64"/>
      <c r="S52" s="64"/>
      <c r="T52" s="64"/>
      <c r="U52" s="89"/>
      <c r="V52" s="88"/>
      <c r="W52" s="89"/>
      <c r="X52" s="9"/>
      <c r="Y52" s="9"/>
      <c r="Z52" s="9"/>
    </row>
    <row r="53" spans="1:26" ht="13.5" customHeight="1" x14ac:dyDescent="0.3">
      <c r="A53" s="9"/>
      <c r="B53" s="79"/>
      <c r="C53" s="81"/>
      <c r="D53" s="79"/>
      <c r="E53" s="80"/>
      <c r="F53" s="80"/>
      <c r="G53" s="80"/>
      <c r="H53" s="81"/>
      <c r="I53" s="79"/>
      <c r="J53" s="80"/>
      <c r="K53" s="80"/>
      <c r="L53" s="80"/>
      <c r="M53" s="81"/>
      <c r="N53" s="79"/>
      <c r="O53" s="81"/>
      <c r="P53" s="79"/>
      <c r="Q53" s="80"/>
      <c r="R53" s="80"/>
      <c r="S53" s="80"/>
      <c r="T53" s="80"/>
      <c r="U53" s="81"/>
      <c r="V53" s="79"/>
      <c r="W53" s="81"/>
      <c r="X53" s="9"/>
      <c r="Y53" s="9"/>
      <c r="Z53" s="9"/>
    </row>
    <row r="54" spans="1:26" ht="13.5" customHeight="1" x14ac:dyDescent="0.3">
      <c r="A54" s="9"/>
      <c r="B54" s="91" t="s">
        <v>65</v>
      </c>
      <c r="C54" s="87"/>
      <c r="D54" s="73" t="str">
        <f t="array" ref="D54">IFERROR(INDEX(入力用シート!$C$7:$N$61,MATCH(15,入力用シート!$L$7:$L$61,0),4),"")</f>
        <v/>
      </c>
      <c r="E54" s="74"/>
      <c r="F54" s="74"/>
      <c r="G54" s="74"/>
      <c r="H54" s="75"/>
      <c r="I54" s="73" t="str">
        <f t="array" ref="I54">IFERROR(INDEX(入力用シート!$C$7:$N$61,MATCH(15,入力用シート!$L$7:$L$61,0),2),"")</f>
        <v/>
      </c>
      <c r="J54" s="74"/>
      <c r="K54" s="74"/>
      <c r="L54" s="74"/>
      <c r="M54" s="75"/>
      <c r="N54" s="86" t="str">
        <f t="array" ref="N54">IFERROR(INDEX(入力用シート!$C$7:$N$61,MATCH(15,入力用シート!$L$7:$L$61,0),5),"")</f>
        <v/>
      </c>
      <c r="O54" s="87"/>
      <c r="P54" s="86" t="str">
        <f t="array" ref="P54">IFERROR(INDEX(入力用シート!$C$7:$N$61,MATCH(15,入力用シート!$L$7:$L$61,0),6),"")&amp;""</f>
        <v/>
      </c>
      <c r="Q54" s="83"/>
      <c r="R54" s="83"/>
      <c r="S54" s="83"/>
      <c r="T54" s="83"/>
      <c r="U54" s="87"/>
      <c r="V54" s="90"/>
      <c r="W54" s="87"/>
      <c r="X54" s="9"/>
      <c r="Y54" s="9"/>
      <c r="Z54" s="9"/>
    </row>
    <row r="55" spans="1:26" ht="13.5" customHeight="1" x14ac:dyDescent="0.3">
      <c r="A55" s="9"/>
      <c r="B55" s="88"/>
      <c r="C55" s="89"/>
      <c r="D55" s="76" t="str">
        <f t="array" ref="D55">IFERROR(INDEX(入力用シート!$C$7:$N$61,MATCH(15,入力用シート!$L$7:$L$61,0),3),"")</f>
        <v/>
      </c>
      <c r="E55" s="77"/>
      <c r="F55" s="77"/>
      <c r="G55" s="77"/>
      <c r="H55" s="78"/>
      <c r="I55" s="76" t="str">
        <f t="array" ref="I55">IFERROR(INDEX(入力用シート!$C$7:$N$61,MATCH(15,入力用シート!$L$7:$L$61,0),1),"")</f>
        <v/>
      </c>
      <c r="J55" s="77"/>
      <c r="K55" s="77"/>
      <c r="L55" s="77"/>
      <c r="M55" s="78"/>
      <c r="N55" s="88"/>
      <c r="O55" s="89"/>
      <c r="P55" s="88"/>
      <c r="Q55" s="64"/>
      <c r="R55" s="64"/>
      <c r="S55" s="64"/>
      <c r="T55" s="64"/>
      <c r="U55" s="89"/>
      <c r="V55" s="88"/>
      <c r="W55" s="89"/>
      <c r="X55" s="9"/>
      <c r="Y55" s="9"/>
      <c r="Z55" s="9"/>
    </row>
    <row r="56" spans="1:26" ht="13.5" customHeight="1" x14ac:dyDescent="0.3">
      <c r="A56" s="9"/>
      <c r="B56" s="79"/>
      <c r="C56" s="81"/>
      <c r="D56" s="79"/>
      <c r="E56" s="80"/>
      <c r="F56" s="80"/>
      <c r="G56" s="80"/>
      <c r="H56" s="81"/>
      <c r="I56" s="79"/>
      <c r="J56" s="80"/>
      <c r="K56" s="80"/>
      <c r="L56" s="80"/>
      <c r="M56" s="81"/>
      <c r="N56" s="79"/>
      <c r="O56" s="81"/>
      <c r="P56" s="79"/>
      <c r="Q56" s="80"/>
      <c r="R56" s="80"/>
      <c r="S56" s="80"/>
      <c r="T56" s="80"/>
      <c r="U56" s="81"/>
      <c r="V56" s="79"/>
      <c r="W56" s="81"/>
      <c r="X56" s="9"/>
      <c r="Y56" s="9"/>
      <c r="Z56" s="9"/>
    </row>
    <row r="57" spans="1:26" ht="12" customHeight="1" x14ac:dyDescent="0.3">
      <c r="A57" s="9"/>
      <c r="B57" s="82" t="s">
        <v>66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9"/>
      <c r="Y57" s="9"/>
      <c r="Z57" s="9"/>
    </row>
    <row r="58" spans="1:26" ht="12" customHeight="1" x14ac:dyDescent="0.3">
      <c r="A58" s="9"/>
      <c r="B58" s="84" t="s">
        <v>67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9"/>
      <c r="Y58" s="9"/>
      <c r="Z58" s="9"/>
    </row>
    <row r="59" spans="1:26" ht="24" customHeight="1" x14ac:dyDescent="0.3">
      <c r="A59" s="9"/>
      <c r="B59" s="85" t="s">
        <v>68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9"/>
      <c r="Y59" s="9"/>
      <c r="Z59" s="9"/>
    </row>
    <row r="60" spans="1:26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55">
    <mergeCell ref="B15:C17"/>
    <mergeCell ref="D16:H17"/>
    <mergeCell ref="I16:M17"/>
    <mergeCell ref="D18:H18"/>
    <mergeCell ref="D19:H20"/>
    <mergeCell ref="P5:Q5"/>
    <mergeCell ref="R5:S5"/>
    <mergeCell ref="T5:U5"/>
    <mergeCell ref="I13:M14"/>
    <mergeCell ref="P10:U10"/>
    <mergeCell ref="V10:W11"/>
    <mergeCell ref="P11:U11"/>
    <mergeCell ref="N15:O17"/>
    <mergeCell ref="P15:U17"/>
    <mergeCell ref="V15:W17"/>
    <mergeCell ref="B18:C20"/>
    <mergeCell ref="J7:K7"/>
    <mergeCell ref="J8:K8"/>
    <mergeCell ref="D10:H10"/>
    <mergeCell ref="I10:M10"/>
    <mergeCell ref="N10:O11"/>
    <mergeCell ref="D11:H11"/>
    <mergeCell ref="I11:M11"/>
    <mergeCell ref="B10:C11"/>
    <mergeCell ref="D15:H15"/>
    <mergeCell ref="I15:M15"/>
    <mergeCell ref="D12:H12"/>
    <mergeCell ref="I12:M12"/>
    <mergeCell ref="N12:O14"/>
    <mergeCell ref="P12:U14"/>
    <mergeCell ref="V12:W14"/>
    <mergeCell ref="D13:H14"/>
    <mergeCell ref="B12:C14"/>
    <mergeCell ref="U1:W1"/>
    <mergeCell ref="B2:W2"/>
    <mergeCell ref="B3:W3"/>
    <mergeCell ref="C5:D5"/>
    <mergeCell ref="E5:H5"/>
    <mergeCell ref="L5:M5"/>
    <mergeCell ref="N5:O5"/>
    <mergeCell ref="R7:S7"/>
    <mergeCell ref="R8:S8"/>
    <mergeCell ref="B7:C7"/>
    <mergeCell ref="D7:G7"/>
    <mergeCell ref="L7:O7"/>
    <mergeCell ref="T7:W7"/>
    <mergeCell ref="B8:C8"/>
    <mergeCell ref="D8:G8"/>
    <mergeCell ref="L8:O8"/>
    <mergeCell ref="T8:W8"/>
    <mergeCell ref="V5:W5"/>
    <mergeCell ref="I48:M48"/>
    <mergeCell ref="N48:O50"/>
    <mergeCell ref="P48:U50"/>
    <mergeCell ref="V48:W50"/>
    <mergeCell ref="I49:M50"/>
    <mergeCell ref="V27:W29"/>
    <mergeCell ref="I28:M29"/>
    <mergeCell ref="I30:M30"/>
    <mergeCell ref="N30:O32"/>
    <mergeCell ref="P30:U32"/>
    <mergeCell ref="V30:W32"/>
    <mergeCell ref="I31:M32"/>
    <mergeCell ref="I33:M33"/>
    <mergeCell ref="N33:O35"/>
    <mergeCell ref="P33:U35"/>
    <mergeCell ref="V33:W35"/>
    <mergeCell ref="I34:M35"/>
    <mergeCell ref="I27:M27"/>
    <mergeCell ref="N27:O29"/>
    <mergeCell ref="P27:U29"/>
    <mergeCell ref="N36:O38"/>
    <mergeCell ref="P36:U38"/>
    <mergeCell ref="V36:W38"/>
    <mergeCell ref="I36:M36"/>
    <mergeCell ref="I22:M23"/>
    <mergeCell ref="I24:M24"/>
    <mergeCell ref="N24:O26"/>
    <mergeCell ref="P24:U26"/>
    <mergeCell ref="V24:W26"/>
    <mergeCell ref="I25:M26"/>
    <mergeCell ref="P21:U23"/>
    <mergeCell ref="V21:W23"/>
    <mergeCell ref="I18:M18"/>
    <mergeCell ref="N18:O20"/>
    <mergeCell ref="P18:U20"/>
    <mergeCell ref="V18:W20"/>
    <mergeCell ref="I19:M20"/>
    <mergeCell ref="I21:M21"/>
    <mergeCell ref="N21:O23"/>
    <mergeCell ref="B21:C23"/>
    <mergeCell ref="D21:H21"/>
    <mergeCell ref="D22:H23"/>
    <mergeCell ref="B24:C26"/>
    <mergeCell ref="D24:H24"/>
    <mergeCell ref="B27:C29"/>
    <mergeCell ref="D36:H36"/>
    <mergeCell ref="D37:H38"/>
    <mergeCell ref="B30:C32"/>
    <mergeCell ref="D30:H30"/>
    <mergeCell ref="D31:H32"/>
    <mergeCell ref="B33:C35"/>
    <mergeCell ref="D33:H33"/>
    <mergeCell ref="D34:H35"/>
    <mergeCell ref="B36:C38"/>
    <mergeCell ref="D25:H26"/>
    <mergeCell ref="D27:H27"/>
    <mergeCell ref="D28:H29"/>
    <mergeCell ref="B39:C41"/>
    <mergeCell ref="D39:H39"/>
    <mergeCell ref="D40:H41"/>
    <mergeCell ref="B42:C44"/>
    <mergeCell ref="D42:H42"/>
    <mergeCell ref="D43:H44"/>
    <mergeCell ref="B45:C47"/>
    <mergeCell ref="D54:H54"/>
    <mergeCell ref="D55:H56"/>
    <mergeCell ref="B48:C50"/>
    <mergeCell ref="D48:H48"/>
    <mergeCell ref="D49:H50"/>
    <mergeCell ref="B51:C53"/>
    <mergeCell ref="D51:H51"/>
    <mergeCell ref="D52:H53"/>
    <mergeCell ref="B54:C56"/>
    <mergeCell ref="D45:H45"/>
    <mergeCell ref="D46:H47"/>
    <mergeCell ref="I37:M38"/>
    <mergeCell ref="I39:M39"/>
    <mergeCell ref="P39:U41"/>
    <mergeCell ref="V39:W41"/>
    <mergeCell ref="I40:M41"/>
    <mergeCell ref="I42:M42"/>
    <mergeCell ref="P45:U47"/>
    <mergeCell ref="V45:W47"/>
    <mergeCell ref="N39:O41"/>
    <mergeCell ref="N42:O44"/>
    <mergeCell ref="P42:U44"/>
    <mergeCell ref="V42:W44"/>
    <mergeCell ref="I43:M44"/>
    <mergeCell ref="I45:M45"/>
    <mergeCell ref="N45:O47"/>
    <mergeCell ref="I46:M47"/>
    <mergeCell ref="I54:M54"/>
    <mergeCell ref="I55:M56"/>
    <mergeCell ref="B57:W57"/>
    <mergeCell ref="B58:W58"/>
    <mergeCell ref="B59:W59"/>
    <mergeCell ref="N51:O53"/>
    <mergeCell ref="P51:U53"/>
    <mergeCell ref="V51:W53"/>
    <mergeCell ref="I52:M53"/>
    <mergeCell ref="N54:O56"/>
    <mergeCell ref="P54:U56"/>
    <mergeCell ref="V54:W56"/>
    <mergeCell ref="I51:M51"/>
  </mergeCells>
  <phoneticPr fontId="13"/>
  <printOptions horizontalCentered="1"/>
  <pageMargins left="0.23622047244094491" right="0.23622047244094491" top="0.74803149606299213" bottom="0.74803149606299213" header="0" footer="0"/>
  <pageSetup paperSize="9" scale="9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>
      <selection activeCell="B2" sqref="B2:W2"/>
    </sheetView>
  </sheetViews>
  <sheetFormatPr defaultColWidth="11.19921875" defaultRowHeight="15" customHeight="1" x14ac:dyDescent="0.3"/>
  <cols>
    <col min="1" max="26" width="2.796875" customWidth="1"/>
  </cols>
  <sheetData>
    <row r="1" spans="1:26" ht="14.2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2" t="s">
        <v>39</v>
      </c>
      <c r="V1" s="64"/>
      <c r="W1" s="64"/>
      <c r="X1" s="9"/>
      <c r="Y1" s="9"/>
      <c r="Z1" s="9"/>
    </row>
    <row r="2" spans="1:26" ht="12" customHeight="1" x14ac:dyDescent="0.3">
      <c r="A2" s="9"/>
      <c r="B2" s="93" t="str">
        <f>男・クラ④!B2</f>
        <v>令和８年度東北中学校体育大会　第６３回東北中学校スキー大会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"/>
      <c r="Y2" s="9"/>
      <c r="Z2" s="9"/>
    </row>
    <row r="3" spans="1:26" ht="12" customHeight="1" x14ac:dyDescent="0.3">
      <c r="A3" s="9"/>
      <c r="B3" s="95" t="s">
        <v>40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9"/>
      <c r="Y3" s="9"/>
      <c r="Z3" s="9"/>
    </row>
    <row r="4" spans="1:26" ht="9" customHeight="1" x14ac:dyDescent="0.3">
      <c r="A4" s="9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9"/>
      <c r="Y4" s="9"/>
      <c r="Z4" s="9"/>
    </row>
    <row r="5" spans="1:26" ht="13.5" customHeight="1" x14ac:dyDescent="0.3">
      <c r="A5" s="9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9"/>
      <c r="K5" s="9"/>
      <c r="L5" s="96" t="s">
        <v>42</v>
      </c>
      <c r="M5" s="67"/>
      <c r="N5" s="97"/>
      <c r="O5" s="67"/>
      <c r="P5" s="96" t="s">
        <v>44</v>
      </c>
      <c r="Q5" s="67"/>
      <c r="R5" s="96" t="s">
        <v>43</v>
      </c>
      <c r="S5" s="67"/>
      <c r="T5" s="96" t="s">
        <v>45</v>
      </c>
      <c r="U5" s="67"/>
      <c r="V5" s="97"/>
      <c r="W5" s="67"/>
      <c r="X5" s="9"/>
      <c r="Y5" s="9"/>
      <c r="Z5" s="9"/>
    </row>
    <row r="6" spans="1:26" ht="9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9"/>
      <c r="B7" s="96" t="s">
        <v>23</v>
      </c>
      <c r="C7" s="67"/>
      <c r="D7" s="97"/>
      <c r="E7" s="66"/>
      <c r="F7" s="66"/>
      <c r="G7" s="67"/>
      <c r="H7" s="9"/>
      <c r="I7" s="9"/>
      <c r="J7" s="96" t="s">
        <v>27</v>
      </c>
      <c r="K7" s="67"/>
      <c r="L7" s="97"/>
      <c r="M7" s="66"/>
      <c r="N7" s="66"/>
      <c r="O7" s="67"/>
      <c r="P7" s="9"/>
      <c r="Q7" s="9"/>
      <c r="R7" s="96" t="s">
        <v>25</v>
      </c>
      <c r="S7" s="67"/>
      <c r="T7" s="96" t="s">
        <v>43</v>
      </c>
      <c r="U7" s="66"/>
      <c r="V7" s="66"/>
      <c r="W7" s="67"/>
      <c r="X7" s="9"/>
      <c r="Y7" s="9"/>
      <c r="Z7" s="9"/>
    </row>
    <row r="8" spans="1:26" ht="13.5" customHeight="1" x14ac:dyDescent="0.3">
      <c r="A8" s="9"/>
      <c r="B8" s="96" t="s">
        <v>24</v>
      </c>
      <c r="C8" s="67"/>
      <c r="D8" s="97"/>
      <c r="E8" s="66"/>
      <c r="F8" s="66"/>
      <c r="G8" s="67"/>
      <c r="H8" s="9"/>
      <c r="I8" s="9"/>
      <c r="J8" s="96" t="s">
        <v>28</v>
      </c>
      <c r="K8" s="67"/>
      <c r="L8" s="97"/>
      <c r="M8" s="66"/>
      <c r="N8" s="66"/>
      <c r="O8" s="67"/>
      <c r="P8" s="9"/>
      <c r="Q8" s="9"/>
      <c r="R8" s="96" t="s">
        <v>26</v>
      </c>
      <c r="S8" s="67"/>
      <c r="T8" s="97"/>
      <c r="U8" s="66"/>
      <c r="V8" s="66"/>
      <c r="W8" s="67"/>
      <c r="X8" s="9"/>
      <c r="Y8" s="9"/>
      <c r="Z8" s="9"/>
    </row>
    <row r="9" spans="1:26" ht="9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9"/>
      <c r="B10" s="86" t="s">
        <v>46</v>
      </c>
      <c r="C10" s="87"/>
      <c r="D10" s="73" t="s">
        <v>19</v>
      </c>
      <c r="E10" s="74"/>
      <c r="F10" s="74"/>
      <c r="G10" s="74"/>
      <c r="H10" s="75"/>
      <c r="I10" s="73" t="s">
        <v>19</v>
      </c>
      <c r="J10" s="74"/>
      <c r="K10" s="74"/>
      <c r="L10" s="74"/>
      <c r="M10" s="75"/>
      <c r="N10" s="86" t="s">
        <v>21</v>
      </c>
      <c r="O10" s="87"/>
      <c r="P10" s="96" t="s">
        <v>47</v>
      </c>
      <c r="Q10" s="66"/>
      <c r="R10" s="66"/>
      <c r="S10" s="66"/>
      <c r="T10" s="66"/>
      <c r="U10" s="67"/>
      <c r="V10" s="86" t="s">
        <v>48</v>
      </c>
      <c r="W10" s="87"/>
      <c r="X10" s="9"/>
      <c r="Y10" s="9"/>
      <c r="Z10" s="9"/>
    </row>
    <row r="11" spans="1:26" ht="13.5" customHeight="1" x14ac:dyDescent="0.3">
      <c r="A11" s="9"/>
      <c r="B11" s="79"/>
      <c r="C11" s="81"/>
      <c r="D11" s="98" t="s">
        <v>20</v>
      </c>
      <c r="E11" s="99"/>
      <c r="F11" s="99"/>
      <c r="G11" s="99"/>
      <c r="H11" s="100"/>
      <c r="I11" s="98" t="s">
        <v>49</v>
      </c>
      <c r="J11" s="99"/>
      <c r="K11" s="99"/>
      <c r="L11" s="99"/>
      <c r="M11" s="100"/>
      <c r="N11" s="79"/>
      <c r="O11" s="81"/>
      <c r="P11" s="96" t="s">
        <v>50</v>
      </c>
      <c r="Q11" s="66"/>
      <c r="R11" s="66"/>
      <c r="S11" s="66"/>
      <c r="T11" s="66"/>
      <c r="U11" s="67"/>
      <c r="V11" s="79"/>
      <c r="W11" s="81"/>
      <c r="X11" s="9"/>
      <c r="Y11" s="9"/>
      <c r="Z11" s="9"/>
    </row>
    <row r="12" spans="1:26" ht="13.5" customHeight="1" x14ac:dyDescent="0.3">
      <c r="A12" s="9"/>
      <c r="B12" s="91" t="s">
        <v>51</v>
      </c>
      <c r="C12" s="87"/>
      <c r="D12" s="73" t="str">
        <f t="array" ref="D12">IFERROR(INDEX(入力用シート!$C$66:$N$105,MATCH(1,入力用シート!$K$66:$K$105,0),4),"")</f>
        <v/>
      </c>
      <c r="E12" s="74"/>
      <c r="F12" s="74"/>
      <c r="G12" s="74"/>
      <c r="H12" s="75"/>
      <c r="I12" s="73" t="str">
        <f t="array" ref="I12">IFERROR(INDEX(入力用シート!$C$66:$N$105,MATCH(1,入力用シート!$K$66:$K$105,0),2),"")</f>
        <v/>
      </c>
      <c r="J12" s="74"/>
      <c r="K12" s="74"/>
      <c r="L12" s="74"/>
      <c r="M12" s="75"/>
      <c r="N12" s="86" t="str">
        <f t="array" ref="N12">IFERROR(INDEX(入力用シート!$C$66:$N$105,MATCH(1,入力用シート!$K$66:$K$105,0),5),"")</f>
        <v/>
      </c>
      <c r="O12" s="87"/>
      <c r="P12" s="86" t="str">
        <f t="array" ref="P12">IFERROR(INDEX(入力用シート!$C$66:$N$105,MATCH(1,入力用シート!$K$66:$K$105,0),6),"")&amp;""</f>
        <v/>
      </c>
      <c r="Q12" s="83"/>
      <c r="R12" s="83"/>
      <c r="S12" s="83"/>
      <c r="T12" s="83"/>
      <c r="U12" s="87"/>
      <c r="V12" s="90"/>
      <c r="W12" s="87"/>
      <c r="X12" s="9"/>
      <c r="Y12" s="9"/>
      <c r="Z12" s="9"/>
    </row>
    <row r="13" spans="1:26" ht="13.5" customHeight="1" x14ac:dyDescent="0.3">
      <c r="A13" s="9"/>
      <c r="B13" s="88"/>
      <c r="C13" s="89"/>
      <c r="D13" s="76" t="str">
        <f t="array" ref="D13">IFERROR(INDEX(入力用シート!$C$66:$N$105,MATCH(1,入力用シート!$K$66:$K$105,0),3),"")</f>
        <v/>
      </c>
      <c r="E13" s="77"/>
      <c r="F13" s="77"/>
      <c r="G13" s="77"/>
      <c r="H13" s="78"/>
      <c r="I13" s="76" t="str">
        <f t="array" ref="I13">IFERROR(INDEX(入力用シート!$C$66:$N$105,MATCH(1,入力用シート!$K$66:$K$105,0),1),"")</f>
        <v/>
      </c>
      <c r="J13" s="77"/>
      <c r="K13" s="77"/>
      <c r="L13" s="77"/>
      <c r="M13" s="78"/>
      <c r="N13" s="88"/>
      <c r="O13" s="89"/>
      <c r="P13" s="88"/>
      <c r="Q13" s="64"/>
      <c r="R13" s="64"/>
      <c r="S13" s="64"/>
      <c r="T13" s="64"/>
      <c r="U13" s="89"/>
      <c r="V13" s="88"/>
      <c r="W13" s="89"/>
      <c r="X13" s="9"/>
      <c r="Y13" s="9"/>
      <c r="Z13" s="9"/>
    </row>
    <row r="14" spans="1:26" ht="13.5" customHeight="1" x14ac:dyDescent="0.3">
      <c r="A14" s="9"/>
      <c r="B14" s="79"/>
      <c r="C14" s="81"/>
      <c r="D14" s="79"/>
      <c r="E14" s="80"/>
      <c r="F14" s="80"/>
      <c r="G14" s="80"/>
      <c r="H14" s="81"/>
      <c r="I14" s="79"/>
      <c r="J14" s="80"/>
      <c r="K14" s="80"/>
      <c r="L14" s="80"/>
      <c r="M14" s="81"/>
      <c r="N14" s="79"/>
      <c r="O14" s="81"/>
      <c r="P14" s="79"/>
      <c r="Q14" s="80"/>
      <c r="R14" s="80"/>
      <c r="S14" s="80"/>
      <c r="T14" s="80"/>
      <c r="U14" s="81"/>
      <c r="V14" s="79"/>
      <c r="W14" s="81"/>
      <c r="X14" s="9"/>
      <c r="Y14" s="9"/>
      <c r="Z14" s="9"/>
    </row>
    <row r="15" spans="1:26" ht="13.5" customHeight="1" x14ac:dyDescent="0.3">
      <c r="A15" s="9"/>
      <c r="B15" s="91" t="s">
        <v>52</v>
      </c>
      <c r="C15" s="87"/>
      <c r="D15" s="73" t="str">
        <f t="array" ref="D15">IFERROR(INDEX(入力用シート!$C$66:$N$105,MATCH(2,入力用シート!$K$66:$K$105,0),4),"")</f>
        <v/>
      </c>
      <c r="E15" s="74"/>
      <c r="F15" s="74"/>
      <c r="G15" s="74"/>
      <c r="H15" s="75"/>
      <c r="I15" s="73" t="str">
        <f t="array" ref="I15">IFERROR(INDEX(入力用シート!$C$66:$N$105,MATCH(2,入力用シート!$K$66:$K$105,0),2),"")</f>
        <v/>
      </c>
      <c r="J15" s="74"/>
      <c r="K15" s="74"/>
      <c r="L15" s="74"/>
      <c r="M15" s="75"/>
      <c r="N15" s="86" t="str">
        <f t="array" ref="N15">IFERROR(INDEX(入力用シート!$C$66:$N$105,MATCH(2,入力用シート!$K$66:$K$105,0),5),"")</f>
        <v/>
      </c>
      <c r="O15" s="87"/>
      <c r="P15" s="86" t="str">
        <f t="array" ref="P15">IFERROR(INDEX(入力用シート!$C$66:$N$105,MATCH(2,入力用シート!$K$66:$K$105,0),6),"")&amp;""</f>
        <v/>
      </c>
      <c r="Q15" s="83"/>
      <c r="R15" s="83"/>
      <c r="S15" s="83"/>
      <c r="T15" s="83"/>
      <c r="U15" s="87"/>
      <c r="V15" s="90"/>
      <c r="W15" s="87"/>
      <c r="X15" s="9"/>
      <c r="Y15" s="9"/>
      <c r="Z15" s="9"/>
    </row>
    <row r="16" spans="1:26" ht="13.5" customHeight="1" x14ac:dyDescent="0.3">
      <c r="A16" s="9"/>
      <c r="B16" s="88"/>
      <c r="C16" s="89"/>
      <c r="D16" s="76" t="str">
        <f t="array" ref="D16">IFERROR(INDEX(入力用シート!$C$66:$N$105,MATCH(2,入力用シート!$K$66:$K$105,0),3),"")</f>
        <v/>
      </c>
      <c r="E16" s="77"/>
      <c r="F16" s="77"/>
      <c r="G16" s="77"/>
      <c r="H16" s="78"/>
      <c r="I16" s="76" t="str">
        <f t="array" ref="I16">IFERROR(INDEX(入力用シート!$C$66:$N$105,MATCH(2,入力用シート!$K$66:$K$105,0),1),"")</f>
        <v/>
      </c>
      <c r="J16" s="77"/>
      <c r="K16" s="77"/>
      <c r="L16" s="77"/>
      <c r="M16" s="78"/>
      <c r="N16" s="88"/>
      <c r="O16" s="89"/>
      <c r="P16" s="88"/>
      <c r="Q16" s="64"/>
      <c r="R16" s="64"/>
      <c r="S16" s="64"/>
      <c r="T16" s="64"/>
      <c r="U16" s="89"/>
      <c r="V16" s="88"/>
      <c r="W16" s="89"/>
      <c r="X16" s="9"/>
      <c r="Y16" s="9"/>
      <c r="Z16" s="9"/>
    </row>
    <row r="17" spans="1:26" ht="13.5" customHeight="1" x14ac:dyDescent="0.3">
      <c r="A17" s="9"/>
      <c r="B17" s="79"/>
      <c r="C17" s="81"/>
      <c r="D17" s="79"/>
      <c r="E17" s="80"/>
      <c r="F17" s="80"/>
      <c r="G17" s="80"/>
      <c r="H17" s="81"/>
      <c r="I17" s="79"/>
      <c r="J17" s="80"/>
      <c r="K17" s="80"/>
      <c r="L17" s="80"/>
      <c r="M17" s="81"/>
      <c r="N17" s="79"/>
      <c r="O17" s="81"/>
      <c r="P17" s="79"/>
      <c r="Q17" s="80"/>
      <c r="R17" s="80"/>
      <c r="S17" s="80"/>
      <c r="T17" s="80"/>
      <c r="U17" s="81"/>
      <c r="V17" s="79"/>
      <c r="W17" s="81"/>
      <c r="X17" s="9"/>
      <c r="Y17" s="9"/>
      <c r="Z17" s="9"/>
    </row>
    <row r="18" spans="1:26" ht="13.5" customHeight="1" x14ac:dyDescent="0.3">
      <c r="A18" s="9"/>
      <c r="B18" s="91" t="s">
        <v>53</v>
      </c>
      <c r="C18" s="87"/>
      <c r="D18" s="73" t="str">
        <f t="array" ref="D18">IFERROR(INDEX(入力用シート!$C$66:$N$105,MATCH(3,入力用シート!$K$66:$K$105,0),4),"")</f>
        <v/>
      </c>
      <c r="E18" s="74"/>
      <c r="F18" s="74"/>
      <c r="G18" s="74"/>
      <c r="H18" s="75"/>
      <c r="I18" s="73" t="str">
        <f t="array" ref="I18">IFERROR(INDEX(入力用シート!$C$66:$N$105,MATCH(3,入力用シート!$K$66:$K$105,0),2),"")</f>
        <v/>
      </c>
      <c r="J18" s="74"/>
      <c r="K18" s="74"/>
      <c r="L18" s="74"/>
      <c r="M18" s="75"/>
      <c r="N18" s="86" t="str">
        <f t="array" ref="N18">IFERROR(INDEX(入力用シート!$C$66:$N$105,MATCH(3,入力用シート!$K$66:$K$105,0),5),"")</f>
        <v/>
      </c>
      <c r="O18" s="87"/>
      <c r="P18" s="86" t="str">
        <f t="array" ref="P18">IFERROR(INDEX(入力用シート!$C$66:$N$105,MATCH(3,入力用シート!$K$66:$K$105,0),6),"")&amp;""</f>
        <v/>
      </c>
      <c r="Q18" s="83"/>
      <c r="R18" s="83"/>
      <c r="S18" s="83"/>
      <c r="T18" s="83"/>
      <c r="U18" s="87"/>
      <c r="V18" s="90"/>
      <c r="W18" s="87"/>
      <c r="X18" s="9"/>
      <c r="Y18" s="9"/>
      <c r="Z18" s="9"/>
    </row>
    <row r="19" spans="1:26" ht="13.5" customHeight="1" x14ac:dyDescent="0.3">
      <c r="A19" s="9"/>
      <c r="B19" s="88"/>
      <c r="C19" s="89"/>
      <c r="D19" s="76" t="str">
        <f t="array" ref="D19">IFERROR(INDEX(入力用シート!$C$66:$N$105,MATCH(3,入力用シート!$K$66:$K$105,0),3),"")</f>
        <v/>
      </c>
      <c r="E19" s="77"/>
      <c r="F19" s="77"/>
      <c r="G19" s="77"/>
      <c r="H19" s="78"/>
      <c r="I19" s="76" t="str">
        <f t="array" ref="I19">IFERROR(INDEX(入力用シート!$C$66:$N$105,MATCH(3,入力用シート!$K$66:$K$105,0),1),"")</f>
        <v/>
      </c>
      <c r="J19" s="77"/>
      <c r="K19" s="77"/>
      <c r="L19" s="77"/>
      <c r="M19" s="78"/>
      <c r="N19" s="88"/>
      <c r="O19" s="89"/>
      <c r="P19" s="88"/>
      <c r="Q19" s="64"/>
      <c r="R19" s="64"/>
      <c r="S19" s="64"/>
      <c r="T19" s="64"/>
      <c r="U19" s="89"/>
      <c r="V19" s="88"/>
      <c r="W19" s="89"/>
      <c r="X19" s="9"/>
      <c r="Y19" s="9"/>
      <c r="Z19" s="9"/>
    </row>
    <row r="20" spans="1:26" ht="13.5" customHeight="1" x14ac:dyDescent="0.3">
      <c r="A20" s="9"/>
      <c r="B20" s="79"/>
      <c r="C20" s="81"/>
      <c r="D20" s="79"/>
      <c r="E20" s="80"/>
      <c r="F20" s="80"/>
      <c r="G20" s="80"/>
      <c r="H20" s="81"/>
      <c r="I20" s="79"/>
      <c r="J20" s="80"/>
      <c r="K20" s="80"/>
      <c r="L20" s="80"/>
      <c r="M20" s="81"/>
      <c r="N20" s="79"/>
      <c r="O20" s="81"/>
      <c r="P20" s="79"/>
      <c r="Q20" s="80"/>
      <c r="R20" s="80"/>
      <c r="S20" s="80"/>
      <c r="T20" s="80"/>
      <c r="U20" s="81"/>
      <c r="V20" s="79"/>
      <c r="W20" s="81"/>
      <c r="X20" s="9"/>
      <c r="Y20" s="9"/>
      <c r="Z20" s="9"/>
    </row>
    <row r="21" spans="1:26" ht="13.5" customHeight="1" x14ac:dyDescent="0.3">
      <c r="A21" s="9"/>
      <c r="B21" s="91" t="s">
        <v>54</v>
      </c>
      <c r="C21" s="87"/>
      <c r="D21" s="73" t="str">
        <f t="array" ref="D21">IFERROR(INDEX(入力用シート!$C$66:$N$105,MATCH(4,入力用シート!$K$66:$K$105,0),4),"")</f>
        <v/>
      </c>
      <c r="E21" s="74"/>
      <c r="F21" s="74"/>
      <c r="G21" s="74"/>
      <c r="H21" s="75"/>
      <c r="I21" s="73" t="str">
        <f t="array" ref="I21">IFERROR(INDEX(入力用シート!$C$66:$N$105,MATCH(4,入力用シート!$K$66:$K$105,0),2),"")</f>
        <v/>
      </c>
      <c r="J21" s="74"/>
      <c r="K21" s="74"/>
      <c r="L21" s="74"/>
      <c r="M21" s="75"/>
      <c r="N21" s="86" t="str">
        <f t="array" ref="N21">IFERROR(INDEX(入力用シート!$C$66:$N$105,MATCH(4,入力用シート!$K$66:$K$105,0),5),"")</f>
        <v/>
      </c>
      <c r="O21" s="87"/>
      <c r="P21" s="86" t="str">
        <f t="array" ref="P21">IFERROR(INDEX(入力用シート!$C$66:$N$105,MATCH(4,入力用シート!$K$66:$K$105,0),6),"")&amp;""</f>
        <v/>
      </c>
      <c r="Q21" s="83"/>
      <c r="R21" s="83"/>
      <c r="S21" s="83"/>
      <c r="T21" s="83"/>
      <c r="U21" s="87"/>
      <c r="V21" s="90"/>
      <c r="W21" s="87"/>
      <c r="X21" s="9"/>
      <c r="Y21" s="9"/>
      <c r="Z21" s="9"/>
    </row>
    <row r="22" spans="1:26" ht="13.5" customHeight="1" x14ac:dyDescent="0.3">
      <c r="A22" s="9"/>
      <c r="B22" s="88"/>
      <c r="C22" s="89"/>
      <c r="D22" s="76" t="str">
        <f t="array" ref="D22">IFERROR(INDEX(入力用シート!$C$66:$N$105,MATCH(4,入力用シート!$K$66:$K$105,0),3),"")</f>
        <v/>
      </c>
      <c r="E22" s="77"/>
      <c r="F22" s="77"/>
      <c r="G22" s="77"/>
      <c r="H22" s="78"/>
      <c r="I22" s="76" t="str">
        <f t="array" ref="I22">IFERROR(INDEX(入力用シート!$C$66:$N$105,MATCH(4,入力用シート!$K$66:$K$105,0),1),"")</f>
        <v/>
      </c>
      <c r="J22" s="77"/>
      <c r="K22" s="77"/>
      <c r="L22" s="77"/>
      <c r="M22" s="78"/>
      <c r="N22" s="88"/>
      <c r="O22" s="89"/>
      <c r="P22" s="88"/>
      <c r="Q22" s="64"/>
      <c r="R22" s="64"/>
      <c r="S22" s="64"/>
      <c r="T22" s="64"/>
      <c r="U22" s="89"/>
      <c r="V22" s="88"/>
      <c r="W22" s="89"/>
      <c r="X22" s="9"/>
      <c r="Y22" s="9"/>
      <c r="Z22" s="9"/>
    </row>
    <row r="23" spans="1:26" ht="13.5" customHeight="1" x14ac:dyDescent="0.3">
      <c r="A23" s="9"/>
      <c r="B23" s="79"/>
      <c r="C23" s="81"/>
      <c r="D23" s="79"/>
      <c r="E23" s="80"/>
      <c r="F23" s="80"/>
      <c r="G23" s="80"/>
      <c r="H23" s="81"/>
      <c r="I23" s="79"/>
      <c r="J23" s="80"/>
      <c r="K23" s="80"/>
      <c r="L23" s="80"/>
      <c r="M23" s="81"/>
      <c r="N23" s="79"/>
      <c r="O23" s="81"/>
      <c r="P23" s="79"/>
      <c r="Q23" s="80"/>
      <c r="R23" s="80"/>
      <c r="S23" s="80"/>
      <c r="T23" s="80"/>
      <c r="U23" s="81"/>
      <c r="V23" s="79"/>
      <c r="W23" s="81"/>
      <c r="X23" s="9"/>
      <c r="Y23" s="9"/>
      <c r="Z23" s="9"/>
    </row>
    <row r="24" spans="1:26" ht="13.5" customHeight="1" x14ac:dyDescent="0.3">
      <c r="A24" s="9"/>
      <c r="B24" s="91" t="s">
        <v>55</v>
      </c>
      <c r="C24" s="87"/>
      <c r="D24" s="73" t="str">
        <f t="array" ref="D24">IFERROR(INDEX(入力用シート!$C$66:$N$105,MATCH(5,入力用シート!$K$66:$K$105,0),4),"")</f>
        <v/>
      </c>
      <c r="E24" s="74"/>
      <c r="F24" s="74"/>
      <c r="G24" s="74"/>
      <c r="H24" s="75"/>
      <c r="I24" s="73" t="str">
        <f t="array" ref="I24">IFERROR(INDEX(入力用シート!$C$66:$N$105,MATCH(5,入力用シート!$K$66:$K$105,0),2),"")</f>
        <v/>
      </c>
      <c r="J24" s="74"/>
      <c r="K24" s="74"/>
      <c r="L24" s="74"/>
      <c r="M24" s="75"/>
      <c r="N24" s="86" t="str">
        <f t="array" ref="N24">IFERROR(INDEX(入力用シート!$C$66:$N$105,MATCH(5,入力用シート!$K$66:$K$105,0),5),"")</f>
        <v/>
      </c>
      <c r="O24" s="87"/>
      <c r="P24" s="86" t="str">
        <f t="array" ref="P24">IFERROR(INDEX(入力用シート!$C$66:$N$105,MATCH(5,入力用シート!$K$66:$K$105,0),6),"")&amp;""</f>
        <v/>
      </c>
      <c r="Q24" s="83"/>
      <c r="R24" s="83"/>
      <c r="S24" s="83"/>
      <c r="T24" s="83"/>
      <c r="U24" s="87"/>
      <c r="V24" s="90"/>
      <c r="W24" s="87"/>
      <c r="X24" s="9"/>
      <c r="Y24" s="9"/>
      <c r="Z24" s="9"/>
    </row>
    <row r="25" spans="1:26" ht="13.5" customHeight="1" x14ac:dyDescent="0.3">
      <c r="A25" s="9"/>
      <c r="B25" s="88"/>
      <c r="C25" s="89"/>
      <c r="D25" s="76" t="str">
        <f t="array" ref="D25">IFERROR(INDEX(入力用シート!$C$66:$N$105,MATCH(5,入力用シート!$K$66:$K$105,0),3),"")</f>
        <v/>
      </c>
      <c r="E25" s="77"/>
      <c r="F25" s="77"/>
      <c r="G25" s="77"/>
      <c r="H25" s="78"/>
      <c r="I25" s="76" t="str">
        <f t="array" ref="I25">IFERROR(INDEX(入力用シート!$C$66:$N$105,MATCH(5,入力用シート!$K$66:$K$105,0),1),"")</f>
        <v/>
      </c>
      <c r="J25" s="77"/>
      <c r="K25" s="77"/>
      <c r="L25" s="77"/>
      <c r="M25" s="78"/>
      <c r="N25" s="88"/>
      <c r="O25" s="89"/>
      <c r="P25" s="88"/>
      <c r="Q25" s="64"/>
      <c r="R25" s="64"/>
      <c r="S25" s="64"/>
      <c r="T25" s="64"/>
      <c r="U25" s="89"/>
      <c r="V25" s="88"/>
      <c r="W25" s="89"/>
      <c r="X25" s="9"/>
      <c r="Y25" s="9"/>
      <c r="Z25" s="9"/>
    </row>
    <row r="26" spans="1:26" ht="13.5" customHeight="1" x14ac:dyDescent="0.3">
      <c r="A26" s="9"/>
      <c r="B26" s="79"/>
      <c r="C26" s="81"/>
      <c r="D26" s="79"/>
      <c r="E26" s="80"/>
      <c r="F26" s="80"/>
      <c r="G26" s="80"/>
      <c r="H26" s="81"/>
      <c r="I26" s="79"/>
      <c r="J26" s="80"/>
      <c r="K26" s="80"/>
      <c r="L26" s="80"/>
      <c r="M26" s="81"/>
      <c r="N26" s="79"/>
      <c r="O26" s="81"/>
      <c r="P26" s="79"/>
      <c r="Q26" s="80"/>
      <c r="R26" s="80"/>
      <c r="S26" s="80"/>
      <c r="T26" s="80"/>
      <c r="U26" s="81"/>
      <c r="V26" s="79"/>
      <c r="W26" s="81"/>
      <c r="X26" s="9"/>
      <c r="Y26" s="9"/>
      <c r="Z26" s="9"/>
    </row>
    <row r="27" spans="1:26" ht="13.5" customHeight="1" x14ac:dyDescent="0.3">
      <c r="A27" s="9"/>
      <c r="B27" s="91" t="s">
        <v>56</v>
      </c>
      <c r="C27" s="87"/>
      <c r="D27" s="73" t="str">
        <f t="array" ref="D27">IFERROR(INDEX(入力用シート!$C$66:$N$105,MATCH(6,入力用シート!$K$66:$K$105,0),4),"")</f>
        <v/>
      </c>
      <c r="E27" s="74"/>
      <c r="F27" s="74"/>
      <c r="G27" s="74"/>
      <c r="H27" s="75"/>
      <c r="I27" s="73" t="str">
        <f t="array" ref="I27">IFERROR(INDEX(入力用シート!$C$66:$N$105,MATCH(6,入力用シート!$K$66:$K$105,0),2),"")</f>
        <v/>
      </c>
      <c r="J27" s="74"/>
      <c r="K27" s="74"/>
      <c r="L27" s="74"/>
      <c r="M27" s="75"/>
      <c r="N27" s="86" t="str">
        <f t="array" ref="N27">IFERROR(INDEX(入力用シート!$C$66:$N$105,MATCH(6,入力用シート!$K$66:$K$105,0),5),"")</f>
        <v/>
      </c>
      <c r="O27" s="87"/>
      <c r="P27" s="86" t="str">
        <f t="array" ref="P27">IFERROR(INDEX(入力用シート!$C$66:$N$105,MATCH(6,入力用シート!$K$66:$K$105,0),6),"")&amp;""</f>
        <v/>
      </c>
      <c r="Q27" s="83"/>
      <c r="R27" s="83"/>
      <c r="S27" s="83"/>
      <c r="T27" s="83"/>
      <c r="U27" s="87"/>
      <c r="V27" s="90"/>
      <c r="W27" s="87"/>
      <c r="X27" s="9"/>
      <c r="Y27" s="9"/>
      <c r="Z27" s="9"/>
    </row>
    <row r="28" spans="1:26" ht="13.5" customHeight="1" x14ac:dyDescent="0.3">
      <c r="A28" s="9"/>
      <c r="B28" s="88"/>
      <c r="C28" s="89"/>
      <c r="D28" s="76" t="str">
        <f t="array" ref="D28">IFERROR(INDEX(入力用シート!$C$66:$N$105,MATCH(6,入力用シート!$K$66:$K$105,0),3),"")</f>
        <v/>
      </c>
      <c r="E28" s="77"/>
      <c r="F28" s="77"/>
      <c r="G28" s="77"/>
      <c r="H28" s="78"/>
      <c r="I28" s="76" t="str">
        <f t="array" ref="I28">IFERROR(INDEX(入力用シート!$C$66:$N$105,MATCH(6,入力用シート!$K$66:$K$105,0),1),"")</f>
        <v/>
      </c>
      <c r="J28" s="77"/>
      <c r="K28" s="77"/>
      <c r="L28" s="77"/>
      <c r="M28" s="78"/>
      <c r="N28" s="88"/>
      <c r="O28" s="89"/>
      <c r="P28" s="88"/>
      <c r="Q28" s="64"/>
      <c r="R28" s="64"/>
      <c r="S28" s="64"/>
      <c r="T28" s="64"/>
      <c r="U28" s="89"/>
      <c r="V28" s="88"/>
      <c r="W28" s="89"/>
      <c r="X28" s="9"/>
      <c r="Y28" s="9"/>
      <c r="Z28" s="9"/>
    </row>
    <row r="29" spans="1:26" ht="13.5" customHeight="1" x14ac:dyDescent="0.3">
      <c r="A29" s="9"/>
      <c r="B29" s="79"/>
      <c r="C29" s="81"/>
      <c r="D29" s="79"/>
      <c r="E29" s="80"/>
      <c r="F29" s="80"/>
      <c r="G29" s="80"/>
      <c r="H29" s="81"/>
      <c r="I29" s="79"/>
      <c r="J29" s="80"/>
      <c r="K29" s="80"/>
      <c r="L29" s="80"/>
      <c r="M29" s="81"/>
      <c r="N29" s="79"/>
      <c r="O29" s="81"/>
      <c r="P29" s="79"/>
      <c r="Q29" s="80"/>
      <c r="R29" s="80"/>
      <c r="S29" s="80"/>
      <c r="T29" s="80"/>
      <c r="U29" s="81"/>
      <c r="V29" s="79"/>
      <c r="W29" s="81"/>
      <c r="X29" s="9"/>
      <c r="Y29" s="9"/>
      <c r="Z29" s="9"/>
    </row>
    <row r="30" spans="1:26" ht="13.5" customHeight="1" x14ac:dyDescent="0.3">
      <c r="A30" s="9"/>
      <c r="B30" s="91" t="s">
        <v>57</v>
      </c>
      <c r="C30" s="87"/>
      <c r="D30" s="73" t="str">
        <f t="array" ref="D30">IFERROR(INDEX(入力用シート!$C$66:$N$105,MATCH(7,入力用シート!$K$66:$K$105,0),4),"")</f>
        <v/>
      </c>
      <c r="E30" s="74"/>
      <c r="F30" s="74"/>
      <c r="G30" s="74"/>
      <c r="H30" s="75"/>
      <c r="I30" s="73" t="str">
        <f t="array" ref="I30">IFERROR(INDEX(入力用シート!$C$66:$N$105,MATCH(7,入力用シート!$K$66:$K$105,0),2),"")</f>
        <v/>
      </c>
      <c r="J30" s="74"/>
      <c r="K30" s="74"/>
      <c r="L30" s="74"/>
      <c r="M30" s="75"/>
      <c r="N30" s="86" t="str">
        <f t="array" ref="N30">IFERROR(INDEX(入力用シート!$C$66:$N$105,MATCH(7,入力用シート!$K$66:$K$105,0),5),"")</f>
        <v/>
      </c>
      <c r="O30" s="87"/>
      <c r="P30" s="86" t="str">
        <f t="array" ref="P30">IFERROR(INDEX(入力用シート!$C$66:$N$105,MATCH(7,入力用シート!$K$66:$K$105,0),6),"")&amp;""</f>
        <v/>
      </c>
      <c r="Q30" s="83"/>
      <c r="R30" s="83"/>
      <c r="S30" s="83"/>
      <c r="T30" s="83"/>
      <c r="U30" s="87"/>
      <c r="V30" s="90"/>
      <c r="W30" s="87"/>
      <c r="X30" s="9"/>
      <c r="Y30" s="9"/>
      <c r="Z30" s="9"/>
    </row>
    <row r="31" spans="1:26" ht="13.5" customHeight="1" x14ac:dyDescent="0.3">
      <c r="A31" s="9"/>
      <c r="B31" s="88"/>
      <c r="C31" s="89"/>
      <c r="D31" s="76" t="str">
        <f t="array" ref="D31">IFERROR(INDEX(入力用シート!$C$66:$N$105,MATCH(7,入力用シート!$K$66:$K$105,0),3),"")</f>
        <v/>
      </c>
      <c r="E31" s="77"/>
      <c r="F31" s="77"/>
      <c r="G31" s="77"/>
      <c r="H31" s="78"/>
      <c r="I31" s="76" t="str">
        <f t="array" ref="I31">IFERROR(INDEX(入力用シート!$C$66:$N$105,MATCH(7,入力用シート!$K$66:$K$105,0),1),"")</f>
        <v/>
      </c>
      <c r="J31" s="77"/>
      <c r="K31" s="77"/>
      <c r="L31" s="77"/>
      <c r="M31" s="78"/>
      <c r="N31" s="88"/>
      <c r="O31" s="89"/>
      <c r="P31" s="88"/>
      <c r="Q31" s="64"/>
      <c r="R31" s="64"/>
      <c r="S31" s="64"/>
      <c r="T31" s="64"/>
      <c r="U31" s="89"/>
      <c r="V31" s="88"/>
      <c r="W31" s="89"/>
      <c r="X31" s="9"/>
      <c r="Y31" s="9"/>
      <c r="Z31" s="9"/>
    </row>
    <row r="32" spans="1:26" ht="13.5" customHeight="1" x14ac:dyDescent="0.3">
      <c r="A32" s="9"/>
      <c r="B32" s="79"/>
      <c r="C32" s="81"/>
      <c r="D32" s="79"/>
      <c r="E32" s="80"/>
      <c r="F32" s="80"/>
      <c r="G32" s="80"/>
      <c r="H32" s="81"/>
      <c r="I32" s="79"/>
      <c r="J32" s="80"/>
      <c r="K32" s="80"/>
      <c r="L32" s="80"/>
      <c r="M32" s="81"/>
      <c r="N32" s="79"/>
      <c r="O32" s="81"/>
      <c r="P32" s="79"/>
      <c r="Q32" s="80"/>
      <c r="R32" s="80"/>
      <c r="S32" s="80"/>
      <c r="T32" s="80"/>
      <c r="U32" s="81"/>
      <c r="V32" s="79"/>
      <c r="W32" s="81"/>
      <c r="X32" s="9"/>
      <c r="Y32" s="9"/>
      <c r="Z32" s="9"/>
    </row>
    <row r="33" spans="1:26" ht="13.5" customHeight="1" x14ac:dyDescent="0.3">
      <c r="A33" s="9"/>
      <c r="B33" s="91" t="s">
        <v>58</v>
      </c>
      <c r="C33" s="87"/>
      <c r="D33" s="73" t="str">
        <f t="array" ref="D33">IFERROR(INDEX(入力用シート!$C$66:$N$105,MATCH(8,入力用シート!$K$66:$K$105,0),4),"")</f>
        <v/>
      </c>
      <c r="E33" s="74"/>
      <c r="F33" s="74"/>
      <c r="G33" s="74"/>
      <c r="H33" s="75"/>
      <c r="I33" s="73" t="str">
        <f t="array" ref="I33">IFERROR(INDEX(入力用シート!$C$66:$N$105,MATCH(8,入力用シート!$K$66:$K$105,0),2),"")</f>
        <v/>
      </c>
      <c r="J33" s="74"/>
      <c r="K33" s="74"/>
      <c r="L33" s="74"/>
      <c r="M33" s="75"/>
      <c r="N33" s="86" t="str">
        <f t="array" ref="N33">IFERROR(INDEX(入力用シート!$C$66:$N$105,MATCH(8,入力用シート!$K$66:$K$105,0),5),"")</f>
        <v/>
      </c>
      <c r="O33" s="87"/>
      <c r="P33" s="86" t="str">
        <f t="array" ref="P33">IFERROR(INDEX(入力用シート!$C$66:$N$105,MATCH(8,入力用シート!$K$66:$K$105,0),6),"")&amp;""</f>
        <v/>
      </c>
      <c r="Q33" s="83"/>
      <c r="R33" s="83"/>
      <c r="S33" s="83"/>
      <c r="T33" s="83"/>
      <c r="U33" s="87"/>
      <c r="V33" s="90"/>
      <c r="W33" s="87"/>
      <c r="X33" s="9"/>
      <c r="Y33" s="9"/>
      <c r="Z33" s="9"/>
    </row>
    <row r="34" spans="1:26" ht="13.5" customHeight="1" x14ac:dyDescent="0.3">
      <c r="A34" s="9"/>
      <c r="B34" s="88"/>
      <c r="C34" s="89"/>
      <c r="D34" s="76" t="str">
        <f t="array" ref="D34">IFERROR(INDEX(入力用シート!$C$66:$N$105,MATCH(8,入力用シート!$K$66:$K$105,0),3),"")</f>
        <v/>
      </c>
      <c r="E34" s="77"/>
      <c r="F34" s="77"/>
      <c r="G34" s="77"/>
      <c r="H34" s="78"/>
      <c r="I34" s="76" t="str">
        <f t="array" ref="I34">IFERROR(INDEX(入力用シート!$C$66:$N$105,MATCH(8,入力用シート!$K$66:$K$105,0),1),"")</f>
        <v/>
      </c>
      <c r="J34" s="77"/>
      <c r="K34" s="77"/>
      <c r="L34" s="77"/>
      <c r="M34" s="78"/>
      <c r="N34" s="88"/>
      <c r="O34" s="89"/>
      <c r="P34" s="88"/>
      <c r="Q34" s="64"/>
      <c r="R34" s="64"/>
      <c r="S34" s="64"/>
      <c r="T34" s="64"/>
      <c r="U34" s="89"/>
      <c r="V34" s="88"/>
      <c r="W34" s="89"/>
      <c r="X34" s="9"/>
      <c r="Y34" s="9"/>
      <c r="Z34" s="9"/>
    </row>
    <row r="35" spans="1:26" ht="13.5" customHeight="1" x14ac:dyDescent="0.3">
      <c r="A35" s="9"/>
      <c r="B35" s="79"/>
      <c r="C35" s="81"/>
      <c r="D35" s="79"/>
      <c r="E35" s="80"/>
      <c r="F35" s="80"/>
      <c r="G35" s="80"/>
      <c r="H35" s="81"/>
      <c r="I35" s="79"/>
      <c r="J35" s="80"/>
      <c r="K35" s="80"/>
      <c r="L35" s="80"/>
      <c r="M35" s="81"/>
      <c r="N35" s="79"/>
      <c r="O35" s="81"/>
      <c r="P35" s="79"/>
      <c r="Q35" s="80"/>
      <c r="R35" s="80"/>
      <c r="S35" s="80"/>
      <c r="T35" s="80"/>
      <c r="U35" s="81"/>
      <c r="V35" s="79"/>
      <c r="W35" s="81"/>
      <c r="X35" s="9"/>
      <c r="Y35" s="9"/>
      <c r="Z35" s="9"/>
    </row>
    <row r="36" spans="1:26" ht="13.5" customHeight="1" x14ac:dyDescent="0.3">
      <c r="A36" s="9"/>
      <c r="B36" s="91" t="s">
        <v>59</v>
      </c>
      <c r="C36" s="87"/>
      <c r="D36" s="73" t="str">
        <f t="array" ref="D36">IFERROR(INDEX(入力用シート!$C$66:$N$105,MATCH(9,入力用シート!$K$66:$K$105,0),4),"")</f>
        <v/>
      </c>
      <c r="E36" s="74"/>
      <c r="F36" s="74"/>
      <c r="G36" s="74"/>
      <c r="H36" s="75"/>
      <c r="I36" s="73" t="str">
        <f t="array" ref="I36">IFERROR(INDEX(入力用シート!$C$66:$N$105,MATCH(9,入力用シート!$K$66:$K$105,0),2),"")</f>
        <v/>
      </c>
      <c r="J36" s="74"/>
      <c r="K36" s="74"/>
      <c r="L36" s="74"/>
      <c r="M36" s="75"/>
      <c r="N36" s="86" t="str">
        <f t="array" ref="N36">IFERROR(INDEX(入力用シート!$C$66:$N$105,MATCH(9,入力用シート!$K$66:$K$105,0),5),"")</f>
        <v/>
      </c>
      <c r="O36" s="87"/>
      <c r="P36" s="86" t="str">
        <f t="array" ref="P36">IFERROR(INDEX(入力用シート!$C$66:$N$105,MATCH(9,入力用シート!$K$66:$K$105,0),6),"")&amp;""</f>
        <v/>
      </c>
      <c r="Q36" s="83"/>
      <c r="R36" s="83"/>
      <c r="S36" s="83"/>
      <c r="T36" s="83"/>
      <c r="U36" s="87"/>
      <c r="V36" s="90"/>
      <c r="W36" s="87"/>
      <c r="X36" s="9"/>
      <c r="Y36" s="9"/>
      <c r="Z36" s="9"/>
    </row>
    <row r="37" spans="1:26" ht="13.5" customHeight="1" x14ac:dyDescent="0.3">
      <c r="A37" s="9"/>
      <c r="B37" s="88"/>
      <c r="C37" s="89"/>
      <c r="D37" s="76" t="str">
        <f t="array" ref="D37">IFERROR(INDEX(入力用シート!$C$66:$N$105,MATCH(9,入力用シート!$K$66:$K$105,0),3),"")</f>
        <v/>
      </c>
      <c r="E37" s="77"/>
      <c r="F37" s="77"/>
      <c r="G37" s="77"/>
      <c r="H37" s="78"/>
      <c r="I37" s="76" t="str">
        <f t="array" ref="I37">IFERROR(INDEX(入力用シート!$C$66:$N$105,MATCH(9,入力用シート!$K$66:$K$105,0),1),"")</f>
        <v/>
      </c>
      <c r="J37" s="77"/>
      <c r="K37" s="77"/>
      <c r="L37" s="77"/>
      <c r="M37" s="78"/>
      <c r="N37" s="88"/>
      <c r="O37" s="89"/>
      <c r="P37" s="88"/>
      <c r="Q37" s="64"/>
      <c r="R37" s="64"/>
      <c r="S37" s="64"/>
      <c r="T37" s="64"/>
      <c r="U37" s="89"/>
      <c r="V37" s="88"/>
      <c r="W37" s="89"/>
      <c r="X37" s="9"/>
      <c r="Y37" s="9"/>
      <c r="Z37" s="9"/>
    </row>
    <row r="38" spans="1:26" ht="13.5" customHeight="1" x14ac:dyDescent="0.3">
      <c r="A38" s="9"/>
      <c r="B38" s="79"/>
      <c r="C38" s="81"/>
      <c r="D38" s="79"/>
      <c r="E38" s="80"/>
      <c r="F38" s="80"/>
      <c r="G38" s="80"/>
      <c r="H38" s="81"/>
      <c r="I38" s="79"/>
      <c r="J38" s="80"/>
      <c r="K38" s="80"/>
      <c r="L38" s="80"/>
      <c r="M38" s="81"/>
      <c r="N38" s="79"/>
      <c r="O38" s="81"/>
      <c r="P38" s="79"/>
      <c r="Q38" s="80"/>
      <c r="R38" s="80"/>
      <c r="S38" s="80"/>
      <c r="T38" s="80"/>
      <c r="U38" s="81"/>
      <c r="V38" s="79"/>
      <c r="W38" s="81"/>
      <c r="X38" s="9"/>
      <c r="Y38" s="9"/>
      <c r="Z38" s="9"/>
    </row>
    <row r="39" spans="1:26" ht="13.5" customHeight="1" x14ac:dyDescent="0.3">
      <c r="A39" s="9"/>
      <c r="B39" s="91" t="s">
        <v>60</v>
      </c>
      <c r="C39" s="87"/>
      <c r="D39" s="73" t="str">
        <f t="array" ref="D39">IFERROR(INDEX(入力用シート!$C$66:$N$105,MATCH(10,入力用シート!$K$66:$K$105,0),4),"")</f>
        <v/>
      </c>
      <c r="E39" s="74"/>
      <c r="F39" s="74"/>
      <c r="G39" s="74"/>
      <c r="H39" s="75"/>
      <c r="I39" s="73" t="str">
        <f t="array" ref="I39">IFERROR(INDEX(入力用シート!$C$66:$N$105,MATCH(10,入力用シート!$K$66:$K$105,0),2),"")</f>
        <v/>
      </c>
      <c r="J39" s="74"/>
      <c r="K39" s="74"/>
      <c r="L39" s="74"/>
      <c r="M39" s="75"/>
      <c r="N39" s="86" t="str">
        <f t="array" ref="N39">IFERROR(INDEX(入力用シート!$C$66:$N$105,MATCH(10,入力用シート!$K$66:$K$105,0),5),"")</f>
        <v/>
      </c>
      <c r="O39" s="87"/>
      <c r="P39" s="86" t="str">
        <f t="array" ref="P39">IFERROR(INDEX(入力用シート!$C$66:$N$105,MATCH(10,入力用シート!$K$66:$K$105,0),6),"")&amp;""</f>
        <v/>
      </c>
      <c r="Q39" s="83"/>
      <c r="R39" s="83"/>
      <c r="S39" s="83"/>
      <c r="T39" s="83"/>
      <c r="U39" s="87"/>
      <c r="V39" s="90"/>
      <c r="W39" s="87"/>
      <c r="X39" s="9"/>
      <c r="Y39" s="9"/>
      <c r="Z39" s="9"/>
    </row>
    <row r="40" spans="1:26" ht="13.5" customHeight="1" x14ac:dyDescent="0.3">
      <c r="A40" s="9"/>
      <c r="B40" s="88"/>
      <c r="C40" s="89"/>
      <c r="D40" s="76" t="str">
        <f t="array" ref="D40">IFERROR(INDEX(入力用シート!$C$66:$N$105,MATCH(10,入力用シート!$K$66:$K$105,0),3),"")</f>
        <v/>
      </c>
      <c r="E40" s="77"/>
      <c r="F40" s="77"/>
      <c r="G40" s="77"/>
      <c r="H40" s="78"/>
      <c r="I40" s="76" t="str">
        <f t="array" ref="I40">IFERROR(INDEX(入力用シート!$C$66:$N$105,MATCH(10,入力用シート!$K$66:$K$105,0),1),"")</f>
        <v/>
      </c>
      <c r="J40" s="77"/>
      <c r="K40" s="77"/>
      <c r="L40" s="77"/>
      <c r="M40" s="78"/>
      <c r="N40" s="88"/>
      <c r="O40" s="89"/>
      <c r="P40" s="88"/>
      <c r="Q40" s="64"/>
      <c r="R40" s="64"/>
      <c r="S40" s="64"/>
      <c r="T40" s="64"/>
      <c r="U40" s="89"/>
      <c r="V40" s="88"/>
      <c r="W40" s="89"/>
      <c r="X40" s="9"/>
      <c r="Y40" s="9"/>
      <c r="Z40" s="9"/>
    </row>
    <row r="41" spans="1:26" ht="13.5" customHeight="1" x14ac:dyDescent="0.3">
      <c r="A41" s="9"/>
      <c r="B41" s="79"/>
      <c r="C41" s="81"/>
      <c r="D41" s="79"/>
      <c r="E41" s="80"/>
      <c r="F41" s="80"/>
      <c r="G41" s="80"/>
      <c r="H41" s="81"/>
      <c r="I41" s="79"/>
      <c r="J41" s="80"/>
      <c r="K41" s="80"/>
      <c r="L41" s="80"/>
      <c r="M41" s="81"/>
      <c r="N41" s="79"/>
      <c r="O41" s="81"/>
      <c r="P41" s="79"/>
      <c r="Q41" s="80"/>
      <c r="R41" s="80"/>
      <c r="S41" s="80"/>
      <c r="T41" s="80"/>
      <c r="U41" s="81"/>
      <c r="V41" s="79"/>
      <c r="W41" s="81"/>
      <c r="X41" s="9"/>
      <c r="Y41" s="9"/>
      <c r="Z41" s="9"/>
    </row>
    <row r="42" spans="1:26" ht="13.5" customHeight="1" x14ac:dyDescent="0.3">
      <c r="A42" s="9"/>
      <c r="B42" s="91" t="s">
        <v>61</v>
      </c>
      <c r="C42" s="87"/>
      <c r="D42" s="73" t="str">
        <f t="array" ref="D42">IFERROR(INDEX(入力用シート!$C$66:$N$105,MATCH(11,入力用シート!$K$66:$K$105,0),4),"")</f>
        <v/>
      </c>
      <c r="E42" s="74"/>
      <c r="F42" s="74"/>
      <c r="G42" s="74"/>
      <c r="H42" s="75"/>
      <c r="I42" s="73" t="str">
        <f t="array" ref="I42">IFERROR(INDEX(入力用シート!$C$66:$N$105,MATCH(11,入力用シート!$K$66:$K$105,0),2),"")</f>
        <v/>
      </c>
      <c r="J42" s="74"/>
      <c r="K42" s="74"/>
      <c r="L42" s="74"/>
      <c r="M42" s="75"/>
      <c r="N42" s="86" t="str">
        <f t="array" ref="N42">IFERROR(INDEX(入力用シート!$C$66:$N$105,MATCH(11,入力用シート!$K$66:$K$105,0),5),"")</f>
        <v/>
      </c>
      <c r="O42" s="87"/>
      <c r="P42" s="86" t="str">
        <f t="array" ref="P42">IFERROR(INDEX(入力用シート!$C$66:$N$105,MATCH(11,入力用シート!$K$66:$K$105,0),6),"")&amp;""</f>
        <v/>
      </c>
      <c r="Q42" s="83"/>
      <c r="R42" s="83"/>
      <c r="S42" s="83"/>
      <c r="T42" s="83"/>
      <c r="U42" s="87"/>
      <c r="V42" s="90"/>
      <c r="W42" s="87"/>
      <c r="X42" s="9"/>
      <c r="Y42" s="9"/>
      <c r="Z42" s="9"/>
    </row>
    <row r="43" spans="1:26" ht="13.5" customHeight="1" x14ac:dyDescent="0.3">
      <c r="A43" s="9"/>
      <c r="B43" s="88"/>
      <c r="C43" s="89"/>
      <c r="D43" s="76" t="str">
        <f t="array" ref="D43">IFERROR(INDEX(入力用シート!$C$66:$N$105,MATCH(11,入力用シート!$K$66:$K$105,0),3),"")</f>
        <v/>
      </c>
      <c r="E43" s="77"/>
      <c r="F43" s="77"/>
      <c r="G43" s="77"/>
      <c r="H43" s="78"/>
      <c r="I43" s="76" t="str">
        <f t="array" ref="I43">IFERROR(INDEX(入力用シート!$C$66:$N$105,MATCH(11,入力用シート!$K$66:$K$105,0),1),"")</f>
        <v/>
      </c>
      <c r="J43" s="77"/>
      <c r="K43" s="77"/>
      <c r="L43" s="77"/>
      <c r="M43" s="78"/>
      <c r="N43" s="88"/>
      <c r="O43" s="89"/>
      <c r="P43" s="88"/>
      <c r="Q43" s="64"/>
      <c r="R43" s="64"/>
      <c r="S43" s="64"/>
      <c r="T43" s="64"/>
      <c r="U43" s="89"/>
      <c r="V43" s="88"/>
      <c r="W43" s="89"/>
      <c r="X43" s="9"/>
      <c r="Y43" s="9"/>
      <c r="Z43" s="9"/>
    </row>
    <row r="44" spans="1:26" ht="13.5" customHeight="1" x14ac:dyDescent="0.3">
      <c r="A44" s="9"/>
      <c r="B44" s="79"/>
      <c r="C44" s="81"/>
      <c r="D44" s="79"/>
      <c r="E44" s="80"/>
      <c r="F44" s="80"/>
      <c r="G44" s="80"/>
      <c r="H44" s="81"/>
      <c r="I44" s="79"/>
      <c r="J44" s="80"/>
      <c r="K44" s="80"/>
      <c r="L44" s="80"/>
      <c r="M44" s="81"/>
      <c r="N44" s="79"/>
      <c r="O44" s="81"/>
      <c r="P44" s="79"/>
      <c r="Q44" s="80"/>
      <c r="R44" s="80"/>
      <c r="S44" s="80"/>
      <c r="T44" s="80"/>
      <c r="U44" s="81"/>
      <c r="V44" s="79"/>
      <c r="W44" s="81"/>
      <c r="X44" s="9"/>
      <c r="Y44" s="9"/>
      <c r="Z44" s="9"/>
    </row>
    <row r="45" spans="1:26" ht="13.5" customHeight="1" x14ac:dyDescent="0.3">
      <c r="A45" s="9"/>
      <c r="B45" s="91" t="s">
        <v>62</v>
      </c>
      <c r="C45" s="87"/>
      <c r="D45" s="73" t="str">
        <f t="array" ref="D45">IFERROR(INDEX(入力用シート!$C$66:$N$105,MATCH(12,入力用シート!$K$66:$K$105,0),4),"")</f>
        <v/>
      </c>
      <c r="E45" s="74"/>
      <c r="F45" s="74"/>
      <c r="G45" s="74"/>
      <c r="H45" s="75"/>
      <c r="I45" s="73" t="str">
        <f t="array" ref="I45">IFERROR(INDEX(入力用シート!$C$66:$N$105,MATCH(12,入力用シート!$K$66:$K$105,0),2),"")</f>
        <v/>
      </c>
      <c r="J45" s="74"/>
      <c r="K45" s="74"/>
      <c r="L45" s="74"/>
      <c r="M45" s="75"/>
      <c r="N45" s="86" t="str">
        <f t="array" ref="N45">IFERROR(INDEX(入力用シート!$C$66:$N$105,MATCH(12,入力用シート!$K$66:$K$105,0),5),"")</f>
        <v/>
      </c>
      <c r="O45" s="87"/>
      <c r="P45" s="86" t="str">
        <f t="array" ref="P45">IFERROR(INDEX(入力用シート!$C$66:$N$105,MATCH(12,入力用シート!$K$66:$K$105,0),6),"")&amp;""</f>
        <v/>
      </c>
      <c r="Q45" s="83"/>
      <c r="R45" s="83"/>
      <c r="S45" s="83"/>
      <c r="T45" s="83"/>
      <c r="U45" s="87"/>
      <c r="V45" s="90"/>
      <c r="W45" s="87"/>
      <c r="X45" s="9"/>
      <c r="Y45" s="9"/>
      <c r="Z45" s="9"/>
    </row>
    <row r="46" spans="1:26" ht="13.5" customHeight="1" x14ac:dyDescent="0.3">
      <c r="A46" s="9"/>
      <c r="B46" s="88"/>
      <c r="C46" s="89"/>
      <c r="D46" s="76" t="str">
        <f t="array" ref="D46">IFERROR(INDEX(入力用シート!$C$66:$N$105,MATCH(12,入力用シート!$K$66:$K$105,0),3),"")</f>
        <v/>
      </c>
      <c r="E46" s="77"/>
      <c r="F46" s="77"/>
      <c r="G46" s="77"/>
      <c r="H46" s="78"/>
      <c r="I46" s="76" t="str">
        <f t="array" ref="I46">IFERROR(INDEX(入力用シート!$C$66:$N$105,MATCH(12,入力用シート!$K$66:$K$105,0),1),"")</f>
        <v/>
      </c>
      <c r="J46" s="77"/>
      <c r="K46" s="77"/>
      <c r="L46" s="77"/>
      <c r="M46" s="78"/>
      <c r="N46" s="88"/>
      <c r="O46" s="89"/>
      <c r="P46" s="88"/>
      <c r="Q46" s="64"/>
      <c r="R46" s="64"/>
      <c r="S46" s="64"/>
      <c r="T46" s="64"/>
      <c r="U46" s="89"/>
      <c r="V46" s="88"/>
      <c r="W46" s="89"/>
      <c r="X46" s="9"/>
      <c r="Y46" s="9"/>
      <c r="Z46" s="9"/>
    </row>
    <row r="47" spans="1:26" ht="13.5" customHeight="1" x14ac:dyDescent="0.3">
      <c r="A47" s="9"/>
      <c r="B47" s="79"/>
      <c r="C47" s="81"/>
      <c r="D47" s="79"/>
      <c r="E47" s="80"/>
      <c r="F47" s="80"/>
      <c r="G47" s="80"/>
      <c r="H47" s="81"/>
      <c r="I47" s="79"/>
      <c r="J47" s="80"/>
      <c r="K47" s="80"/>
      <c r="L47" s="80"/>
      <c r="M47" s="81"/>
      <c r="N47" s="79"/>
      <c r="O47" s="81"/>
      <c r="P47" s="79"/>
      <c r="Q47" s="80"/>
      <c r="R47" s="80"/>
      <c r="S47" s="80"/>
      <c r="T47" s="80"/>
      <c r="U47" s="81"/>
      <c r="V47" s="79"/>
      <c r="W47" s="81"/>
      <c r="X47" s="9"/>
      <c r="Y47" s="9"/>
      <c r="Z47" s="9"/>
    </row>
    <row r="48" spans="1:26" ht="13.5" customHeight="1" x14ac:dyDescent="0.3">
      <c r="A48" s="9"/>
      <c r="B48" s="91" t="s">
        <v>63</v>
      </c>
      <c r="C48" s="87"/>
      <c r="D48" s="73" t="str">
        <f t="array" ref="D48">IFERROR(INDEX(入力用シート!$C$66:$N$105,MATCH(13,入力用シート!$K$66:$K$105,0),4),"")</f>
        <v/>
      </c>
      <c r="E48" s="74"/>
      <c r="F48" s="74"/>
      <c r="G48" s="74"/>
      <c r="H48" s="75"/>
      <c r="I48" s="73" t="str">
        <f t="array" ref="I48">IFERROR(INDEX(入力用シート!$C$66:$N$105,MATCH(13,入力用シート!$K$66:$K$105,0),2),"")</f>
        <v/>
      </c>
      <c r="J48" s="74"/>
      <c r="K48" s="74"/>
      <c r="L48" s="74"/>
      <c r="M48" s="75"/>
      <c r="N48" s="86" t="str">
        <f t="array" ref="N48">IFERROR(INDEX(入力用シート!$C$66:$N$105,MATCH(13,入力用シート!$K$66:$K$105,0),5),"")</f>
        <v/>
      </c>
      <c r="O48" s="87"/>
      <c r="P48" s="86" t="str">
        <f t="array" ref="P48">IFERROR(INDEX(入力用シート!$C$66:$N$105,MATCH(13,入力用シート!$K$66:$K$105,0),6),"")&amp;""</f>
        <v/>
      </c>
      <c r="Q48" s="83"/>
      <c r="R48" s="83"/>
      <c r="S48" s="83"/>
      <c r="T48" s="83"/>
      <c r="U48" s="87"/>
      <c r="V48" s="90"/>
      <c r="W48" s="87"/>
      <c r="X48" s="9"/>
      <c r="Y48" s="9"/>
      <c r="Z48" s="9"/>
    </row>
    <row r="49" spans="1:26" ht="13.5" customHeight="1" x14ac:dyDescent="0.3">
      <c r="A49" s="9"/>
      <c r="B49" s="88"/>
      <c r="C49" s="89"/>
      <c r="D49" s="76" t="str">
        <f t="array" ref="D49">IFERROR(INDEX(入力用シート!$C$66:$N$105,MATCH(13,入力用シート!$K$66:$K$105,0),3),"")</f>
        <v/>
      </c>
      <c r="E49" s="77"/>
      <c r="F49" s="77"/>
      <c r="G49" s="77"/>
      <c r="H49" s="78"/>
      <c r="I49" s="76" t="str">
        <f t="array" ref="I49">IFERROR(INDEX(入力用シート!$C$66:$N$105,MATCH(13,入力用シート!$K$66:$K$105,0),1),"")</f>
        <v/>
      </c>
      <c r="J49" s="77"/>
      <c r="K49" s="77"/>
      <c r="L49" s="77"/>
      <c r="M49" s="78"/>
      <c r="N49" s="88"/>
      <c r="O49" s="89"/>
      <c r="P49" s="88"/>
      <c r="Q49" s="64"/>
      <c r="R49" s="64"/>
      <c r="S49" s="64"/>
      <c r="T49" s="64"/>
      <c r="U49" s="89"/>
      <c r="V49" s="88"/>
      <c r="W49" s="89"/>
      <c r="X49" s="9"/>
      <c r="Y49" s="9"/>
      <c r="Z49" s="9"/>
    </row>
    <row r="50" spans="1:26" ht="13.5" customHeight="1" x14ac:dyDescent="0.3">
      <c r="A50" s="9"/>
      <c r="B50" s="79"/>
      <c r="C50" s="81"/>
      <c r="D50" s="79"/>
      <c r="E50" s="80"/>
      <c r="F50" s="80"/>
      <c r="G50" s="80"/>
      <c r="H50" s="81"/>
      <c r="I50" s="79"/>
      <c r="J50" s="80"/>
      <c r="K50" s="80"/>
      <c r="L50" s="80"/>
      <c r="M50" s="81"/>
      <c r="N50" s="79"/>
      <c r="O50" s="81"/>
      <c r="P50" s="79"/>
      <c r="Q50" s="80"/>
      <c r="R50" s="80"/>
      <c r="S50" s="80"/>
      <c r="T50" s="80"/>
      <c r="U50" s="81"/>
      <c r="V50" s="79"/>
      <c r="W50" s="81"/>
      <c r="X50" s="9"/>
      <c r="Y50" s="9"/>
      <c r="Z50" s="9"/>
    </row>
    <row r="51" spans="1:26" ht="13.5" customHeight="1" x14ac:dyDescent="0.3">
      <c r="A51" s="9"/>
      <c r="B51" s="91" t="s">
        <v>64</v>
      </c>
      <c r="C51" s="87"/>
      <c r="D51" s="73" t="str">
        <f t="array" ref="D51">IFERROR(INDEX(入力用シート!$C$66:$N$105,MATCH(14,入力用シート!$K$66:$K$105,0),4),"")</f>
        <v/>
      </c>
      <c r="E51" s="74"/>
      <c r="F51" s="74"/>
      <c r="G51" s="74"/>
      <c r="H51" s="75"/>
      <c r="I51" s="73" t="str">
        <f t="array" ref="I51">IFERROR(INDEX(入力用シート!$C$66:$N$105,MATCH(14,入力用シート!$K$66:$K$105,0),2),"")</f>
        <v/>
      </c>
      <c r="J51" s="74"/>
      <c r="K51" s="74"/>
      <c r="L51" s="74"/>
      <c r="M51" s="75"/>
      <c r="N51" s="86" t="str">
        <f t="array" ref="N51">IFERROR(INDEX(入力用シート!$C$66:$N$105,MATCH(14,入力用シート!$K$66:$K$105,0),5),"")</f>
        <v/>
      </c>
      <c r="O51" s="87"/>
      <c r="P51" s="86" t="str">
        <f t="array" ref="P51">IFERROR(INDEX(入力用シート!$C$66:$N$105,MATCH(14,入力用シート!$K$66:$K$105,0),6),"")&amp;""</f>
        <v/>
      </c>
      <c r="Q51" s="83"/>
      <c r="R51" s="83"/>
      <c r="S51" s="83"/>
      <c r="T51" s="83"/>
      <c r="U51" s="87"/>
      <c r="V51" s="90"/>
      <c r="W51" s="87"/>
      <c r="X51" s="9"/>
      <c r="Y51" s="9"/>
      <c r="Z51" s="9"/>
    </row>
    <row r="52" spans="1:26" ht="13.5" customHeight="1" x14ac:dyDescent="0.3">
      <c r="A52" s="9"/>
      <c r="B52" s="88"/>
      <c r="C52" s="89"/>
      <c r="D52" s="76" t="str">
        <f t="array" ref="D52">IFERROR(INDEX(入力用シート!$C$66:$N$105,MATCH(14,入力用シート!$K$66:$K$105,0),3),"")</f>
        <v/>
      </c>
      <c r="E52" s="77"/>
      <c r="F52" s="77"/>
      <c r="G52" s="77"/>
      <c r="H52" s="78"/>
      <c r="I52" s="76" t="str">
        <f t="array" ref="I52">IFERROR(INDEX(入力用シート!$C$66:$N$105,MATCH(14,入力用シート!$K$66:$K$105,0),1),"")</f>
        <v/>
      </c>
      <c r="J52" s="77"/>
      <c r="K52" s="77"/>
      <c r="L52" s="77"/>
      <c r="M52" s="78"/>
      <c r="N52" s="88"/>
      <c r="O52" s="89"/>
      <c r="P52" s="88"/>
      <c r="Q52" s="64"/>
      <c r="R52" s="64"/>
      <c r="S52" s="64"/>
      <c r="T52" s="64"/>
      <c r="U52" s="89"/>
      <c r="V52" s="88"/>
      <c r="W52" s="89"/>
      <c r="X52" s="9"/>
      <c r="Y52" s="9"/>
      <c r="Z52" s="9"/>
    </row>
    <row r="53" spans="1:26" ht="13.5" customHeight="1" x14ac:dyDescent="0.3">
      <c r="A53" s="9"/>
      <c r="B53" s="79"/>
      <c r="C53" s="81"/>
      <c r="D53" s="79"/>
      <c r="E53" s="80"/>
      <c r="F53" s="80"/>
      <c r="G53" s="80"/>
      <c r="H53" s="81"/>
      <c r="I53" s="79"/>
      <c r="J53" s="80"/>
      <c r="K53" s="80"/>
      <c r="L53" s="80"/>
      <c r="M53" s="81"/>
      <c r="N53" s="79"/>
      <c r="O53" s="81"/>
      <c r="P53" s="79"/>
      <c r="Q53" s="80"/>
      <c r="R53" s="80"/>
      <c r="S53" s="80"/>
      <c r="T53" s="80"/>
      <c r="U53" s="81"/>
      <c r="V53" s="79"/>
      <c r="W53" s="81"/>
      <c r="X53" s="9"/>
      <c r="Y53" s="9"/>
      <c r="Z53" s="9"/>
    </row>
    <row r="54" spans="1:26" ht="13.5" customHeight="1" x14ac:dyDescent="0.3">
      <c r="A54" s="9"/>
      <c r="B54" s="91" t="s">
        <v>65</v>
      </c>
      <c r="C54" s="87"/>
      <c r="D54" s="73" t="str">
        <f t="array" ref="D54">IFERROR(INDEX(入力用シート!$C$66:$N$105,MATCH(15,入力用シート!$K$66:$K$105,0),4),"")</f>
        <v/>
      </c>
      <c r="E54" s="74"/>
      <c r="F54" s="74"/>
      <c r="G54" s="74"/>
      <c r="H54" s="75"/>
      <c r="I54" s="73" t="str">
        <f t="array" ref="I54">IFERROR(INDEX(入力用シート!$C$66:$N$105,MATCH(15,入力用シート!$K$66:$K$105,0),2),"")</f>
        <v/>
      </c>
      <c r="J54" s="74"/>
      <c r="K54" s="74"/>
      <c r="L54" s="74"/>
      <c r="M54" s="75"/>
      <c r="N54" s="86" t="str">
        <f t="array" ref="N54">IFERROR(INDEX(入力用シート!$C$66:$N$105,MATCH(15,入力用シート!$K$66:$K$105,0),5),"")</f>
        <v/>
      </c>
      <c r="O54" s="87"/>
      <c r="P54" s="86" t="str">
        <f t="array" ref="P54">IFERROR(INDEX(入力用シート!$C$66:$N$105,MATCH(15,入力用シート!$K$66:$K$105,0),6),"")&amp;""</f>
        <v/>
      </c>
      <c r="Q54" s="83"/>
      <c r="R54" s="83"/>
      <c r="S54" s="83"/>
      <c r="T54" s="83"/>
      <c r="U54" s="87"/>
      <c r="V54" s="90"/>
      <c r="W54" s="87"/>
      <c r="X54" s="9"/>
      <c r="Y54" s="9"/>
      <c r="Z54" s="9"/>
    </row>
    <row r="55" spans="1:26" ht="13.5" customHeight="1" x14ac:dyDescent="0.3">
      <c r="A55" s="9"/>
      <c r="B55" s="88"/>
      <c r="C55" s="89"/>
      <c r="D55" s="76" t="str">
        <f t="array" ref="D55">IFERROR(INDEX(入力用シート!$C$66:$N$105,MATCH(15,入力用シート!$K$66:$K$105,0),3),"")</f>
        <v/>
      </c>
      <c r="E55" s="77"/>
      <c r="F55" s="77"/>
      <c r="G55" s="77"/>
      <c r="H55" s="78"/>
      <c r="I55" s="76" t="str">
        <f t="array" ref="I55">IFERROR(INDEX(入力用シート!$C$66:$N$105,MATCH(15,入力用シート!$K$66:$K$105,0),1),"")</f>
        <v/>
      </c>
      <c r="J55" s="77"/>
      <c r="K55" s="77"/>
      <c r="L55" s="77"/>
      <c r="M55" s="78"/>
      <c r="N55" s="88"/>
      <c r="O55" s="89"/>
      <c r="P55" s="88"/>
      <c r="Q55" s="64"/>
      <c r="R55" s="64"/>
      <c r="S55" s="64"/>
      <c r="T55" s="64"/>
      <c r="U55" s="89"/>
      <c r="V55" s="88"/>
      <c r="W55" s="89"/>
      <c r="X55" s="9"/>
      <c r="Y55" s="9"/>
      <c r="Z55" s="9"/>
    </row>
    <row r="56" spans="1:26" ht="13.5" customHeight="1" x14ac:dyDescent="0.3">
      <c r="A56" s="9"/>
      <c r="B56" s="79"/>
      <c r="C56" s="81"/>
      <c r="D56" s="79"/>
      <c r="E56" s="80"/>
      <c r="F56" s="80"/>
      <c r="G56" s="80"/>
      <c r="H56" s="81"/>
      <c r="I56" s="79"/>
      <c r="J56" s="80"/>
      <c r="K56" s="80"/>
      <c r="L56" s="80"/>
      <c r="M56" s="81"/>
      <c r="N56" s="79"/>
      <c r="O56" s="81"/>
      <c r="P56" s="79"/>
      <c r="Q56" s="80"/>
      <c r="R56" s="80"/>
      <c r="S56" s="80"/>
      <c r="T56" s="80"/>
      <c r="U56" s="81"/>
      <c r="V56" s="79"/>
      <c r="W56" s="81"/>
      <c r="X56" s="9"/>
      <c r="Y56" s="9"/>
      <c r="Z56" s="9"/>
    </row>
    <row r="57" spans="1:26" ht="12" customHeight="1" x14ac:dyDescent="0.3">
      <c r="A57" s="9"/>
      <c r="B57" s="82" t="s">
        <v>66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9"/>
      <c r="Y57" s="9"/>
      <c r="Z57" s="9"/>
    </row>
    <row r="58" spans="1:26" ht="12" customHeight="1" x14ac:dyDescent="0.3">
      <c r="A58" s="9"/>
      <c r="B58" s="84" t="s">
        <v>67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9"/>
      <c r="Y58" s="9"/>
      <c r="Z58" s="9"/>
    </row>
    <row r="59" spans="1:26" ht="24" customHeight="1" x14ac:dyDescent="0.3">
      <c r="A59" s="9"/>
      <c r="B59" s="85" t="s">
        <v>68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9"/>
      <c r="Y59" s="9"/>
      <c r="Z59" s="9"/>
    </row>
    <row r="60" spans="1:26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55">
    <mergeCell ref="B15:C17"/>
    <mergeCell ref="D16:H17"/>
    <mergeCell ref="I16:M17"/>
    <mergeCell ref="D18:H18"/>
    <mergeCell ref="D19:H20"/>
    <mergeCell ref="P5:Q5"/>
    <mergeCell ref="R5:S5"/>
    <mergeCell ref="T5:U5"/>
    <mergeCell ref="I13:M14"/>
    <mergeCell ref="P10:U10"/>
    <mergeCell ref="V10:W11"/>
    <mergeCell ref="P11:U11"/>
    <mergeCell ref="N15:O17"/>
    <mergeCell ref="P15:U17"/>
    <mergeCell ref="V15:W17"/>
    <mergeCell ref="B18:C20"/>
    <mergeCell ref="J7:K7"/>
    <mergeCell ref="J8:K8"/>
    <mergeCell ref="D10:H10"/>
    <mergeCell ref="I10:M10"/>
    <mergeCell ref="N10:O11"/>
    <mergeCell ref="D11:H11"/>
    <mergeCell ref="I11:M11"/>
    <mergeCell ref="B10:C11"/>
    <mergeCell ref="D15:H15"/>
    <mergeCell ref="I15:M15"/>
    <mergeCell ref="D12:H12"/>
    <mergeCell ref="I12:M12"/>
    <mergeCell ref="N12:O14"/>
    <mergeCell ref="P12:U14"/>
    <mergeCell ref="V12:W14"/>
    <mergeCell ref="D13:H14"/>
    <mergeCell ref="B12:C14"/>
    <mergeCell ref="U1:W1"/>
    <mergeCell ref="B2:W2"/>
    <mergeCell ref="B3:W3"/>
    <mergeCell ref="C5:D5"/>
    <mergeCell ref="E5:H5"/>
    <mergeCell ref="L5:M5"/>
    <mergeCell ref="N5:O5"/>
    <mergeCell ref="R7:S7"/>
    <mergeCell ref="R8:S8"/>
    <mergeCell ref="B7:C7"/>
    <mergeCell ref="D7:G7"/>
    <mergeCell ref="L7:O7"/>
    <mergeCell ref="T7:W7"/>
    <mergeCell ref="B8:C8"/>
    <mergeCell ref="D8:G8"/>
    <mergeCell ref="L8:O8"/>
    <mergeCell ref="T8:W8"/>
    <mergeCell ref="V5:W5"/>
    <mergeCell ref="I48:M48"/>
    <mergeCell ref="N48:O50"/>
    <mergeCell ref="P48:U50"/>
    <mergeCell ref="V48:W50"/>
    <mergeCell ref="I49:M50"/>
    <mergeCell ref="V27:W29"/>
    <mergeCell ref="I28:M29"/>
    <mergeCell ref="I30:M30"/>
    <mergeCell ref="N30:O32"/>
    <mergeCell ref="P30:U32"/>
    <mergeCell ref="V30:W32"/>
    <mergeCell ref="I31:M32"/>
    <mergeCell ref="I33:M33"/>
    <mergeCell ref="N33:O35"/>
    <mergeCell ref="P33:U35"/>
    <mergeCell ref="V33:W35"/>
    <mergeCell ref="I34:M35"/>
    <mergeCell ref="I27:M27"/>
    <mergeCell ref="N27:O29"/>
    <mergeCell ref="P27:U29"/>
    <mergeCell ref="N36:O38"/>
    <mergeCell ref="P36:U38"/>
    <mergeCell ref="V36:W38"/>
    <mergeCell ref="I36:M36"/>
    <mergeCell ref="I22:M23"/>
    <mergeCell ref="I24:M24"/>
    <mergeCell ref="N24:O26"/>
    <mergeCell ref="P24:U26"/>
    <mergeCell ref="V24:W26"/>
    <mergeCell ref="I25:M26"/>
    <mergeCell ref="P21:U23"/>
    <mergeCell ref="V21:W23"/>
    <mergeCell ref="I18:M18"/>
    <mergeCell ref="N18:O20"/>
    <mergeCell ref="P18:U20"/>
    <mergeCell ref="V18:W20"/>
    <mergeCell ref="I19:M20"/>
    <mergeCell ref="I21:M21"/>
    <mergeCell ref="N21:O23"/>
    <mergeCell ref="B21:C23"/>
    <mergeCell ref="D21:H21"/>
    <mergeCell ref="D22:H23"/>
    <mergeCell ref="B24:C26"/>
    <mergeCell ref="D24:H24"/>
    <mergeCell ref="B27:C29"/>
    <mergeCell ref="D36:H36"/>
    <mergeCell ref="D37:H38"/>
    <mergeCell ref="B30:C32"/>
    <mergeCell ref="D30:H30"/>
    <mergeCell ref="D31:H32"/>
    <mergeCell ref="B33:C35"/>
    <mergeCell ref="D33:H33"/>
    <mergeCell ref="D34:H35"/>
    <mergeCell ref="B36:C38"/>
    <mergeCell ref="D25:H26"/>
    <mergeCell ref="D27:H27"/>
    <mergeCell ref="D28:H29"/>
    <mergeCell ref="B39:C41"/>
    <mergeCell ref="D39:H39"/>
    <mergeCell ref="D40:H41"/>
    <mergeCell ref="B42:C44"/>
    <mergeCell ref="D42:H42"/>
    <mergeCell ref="D43:H44"/>
    <mergeCell ref="B45:C47"/>
    <mergeCell ref="D54:H54"/>
    <mergeCell ref="D55:H56"/>
    <mergeCell ref="B48:C50"/>
    <mergeCell ref="D48:H48"/>
    <mergeCell ref="D49:H50"/>
    <mergeCell ref="B51:C53"/>
    <mergeCell ref="D51:H51"/>
    <mergeCell ref="D52:H53"/>
    <mergeCell ref="B54:C56"/>
    <mergeCell ref="D45:H45"/>
    <mergeCell ref="D46:H47"/>
    <mergeCell ref="I37:M38"/>
    <mergeCell ref="I39:M39"/>
    <mergeCell ref="P39:U41"/>
    <mergeCell ref="V39:W41"/>
    <mergeCell ref="I40:M41"/>
    <mergeCell ref="I42:M42"/>
    <mergeCell ref="P45:U47"/>
    <mergeCell ref="V45:W47"/>
    <mergeCell ref="N39:O41"/>
    <mergeCell ref="N42:O44"/>
    <mergeCell ref="P42:U44"/>
    <mergeCell ref="V42:W44"/>
    <mergeCell ref="I43:M44"/>
    <mergeCell ref="I45:M45"/>
    <mergeCell ref="N45:O47"/>
    <mergeCell ref="I46:M47"/>
    <mergeCell ref="I54:M54"/>
    <mergeCell ref="I55:M56"/>
    <mergeCell ref="B57:W57"/>
    <mergeCell ref="B58:W58"/>
    <mergeCell ref="B59:W59"/>
    <mergeCell ref="N51:O53"/>
    <mergeCell ref="P51:U53"/>
    <mergeCell ref="V51:W53"/>
    <mergeCell ref="I52:M53"/>
    <mergeCell ref="N54:O56"/>
    <mergeCell ref="P54:U56"/>
    <mergeCell ref="V54:W56"/>
    <mergeCell ref="I51:M51"/>
  </mergeCells>
  <phoneticPr fontId="13"/>
  <printOptions horizontalCentered="1"/>
  <pageMargins left="0.23622047244094491" right="0.23622047244094491" top="0.74803149606299213" bottom="0.74803149606299213" header="0" footer="0"/>
  <pageSetup paperSize="9" scale="9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>
      <selection activeCell="B3" sqref="B3:W3"/>
    </sheetView>
  </sheetViews>
  <sheetFormatPr defaultColWidth="11.19921875" defaultRowHeight="15" customHeight="1" x14ac:dyDescent="0.3"/>
  <cols>
    <col min="1" max="26" width="2.796875" customWidth="1"/>
  </cols>
  <sheetData>
    <row r="1" spans="1:26" ht="14.2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2" t="s">
        <v>39</v>
      </c>
      <c r="V1" s="64"/>
      <c r="W1" s="64"/>
      <c r="X1" s="9"/>
      <c r="Y1" s="9"/>
      <c r="Z1" s="9"/>
    </row>
    <row r="2" spans="1:26" ht="12" customHeight="1" x14ac:dyDescent="0.3">
      <c r="A2" s="9"/>
      <c r="B2" s="93" t="str">
        <f>男・クラ④!B2</f>
        <v>令和８年度東北中学校体育大会　第６３回東北中学校スキー大会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"/>
      <c r="Y2" s="9"/>
      <c r="Z2" s="9"/>
    </row>
    <row r="3" spans="1:26" ht="12" customHeight="1" x14ac:dyDescent="0.3">
      <c r="A3" s="9"/>
      <c r="B3" s="95" t="s">
        <v>40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9"/>
      <c r="Y3" s="9"/>
      <c r="Z3" s="9"/>
    </row>
    <row r="4" spans="1:26" ht="9" customHeight="1" x14ac:dyDescent="0.3">
      <c r="A4" s="9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9"/>
      <c r="Y4" s="9"/>
      <c r="Z4" s="9"/>
    </row>
    <row r="5" spans="1:26" ht="13.5" customHeight="1" x14ac:dyDescent="0.3">
      <c r="A5" s="9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9"/>
      <c r="K5" s="9"/>
      <c r="L5" s="96" t="s">
        <v>42</v>
      </c>
      <c r="M5" s="67"/>
      <c r="N5" s="97"/>
      <c r="O5" s="67"/>
      <c r="P5" s="96" t="s">
        <v>44</v>
      </c>
      <c r="Q5" s="67"/>
      <c r="R5" s="96" t="s">
        <v>43</v>
      </c>
      <c r="S5" s="67"/>
      <c r="T5" s="96" t="s">
        <v>45</v>
      </c>
      <c r="U5" s="67"/>
      <c r="V5" s="97"/>
      <c r="W5" s="67"/>
      <c r="X5" s="9"/>
      <c r="Y5" s="9"/>
      <c r="Z5" s="9"/>
    </row>
    <row r="6" spans="1:26" ht="9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9"/>
      <c r="B7" s="96" t="s">
        <v>23</v>
      </c>
      <c r="C7" s="67"/>
      <c r="D7" s="97"/>
      <c r="E7" s="66"/>
      <c r="F7" s="66"/>
      <c r="G7" s="67"/>
      <c r="H7" s="9"/>
      <c r="I7" s="9"/>
      <c r="J7" s="96" t="s">
        <v>27</v>
      </c>
      <c r="K7" s="67"/>
      <c r="L7" s="97"/>
      <c r="M7" s="66"/>
      <c r="N7" s="66"/>
      <c r="O7" s="67"/>
      <c r="P7" s="9"/>
      <c r="Q7" s="9"/>
      <c r="R7" s="96" t="s">
        <v>25</v>
      </c>
      <c r="S7" s="67"/>
      <c r="T7" s="97"/>
      <c r="U7" s="66"/>
      <c r="V7" s="66"/>
      <c r="W7" s="67"/>
      <c r="X7" s="9"/>
      <c r="Y7" s="9"/>
      <c r="Z7" s="9"/>
    </row>
    <row r="8" spans="1:26" ht="13.5" customHeight="1" x14ac:dyDescent="0.3">
      <c r="A8" s="9"/>
      <c r="B8" s="96" t="s">
        <v>24</v>
      </c>
      <c r="C8" s="67"/>
      <c r="D8" s="97"/>
      <c r="E8" s="66"/>
      <c r="F8" s="66"/>
      <c r="G8" s="67"/>
      <c r="H8" s="9"/>
      <c r="I8" s="9"/>
      <c r="J8" s="96" t="s">
        <v>28</v>
      </c>
      <c r="K8" s="67"/>
      <c r="L8" s="97"/>
      <c r="M8" s="66"/>
      <c r="N8" s="66"/>
      <c r="O8" s="67"/>
      <c r="P8" s="9"/>
      <c r="Q8" s="9"/>
      <c r="R8" s="96" t="s">
        <v>26</v>
      </c>
      <c r="S8" s="67"/>
      <c r="T8" s="96" t="s">
        <v>43</v>
      </c>
      <c r="U8" s="66"/>
      <c r="V8" s="66"/>
      <c r="W8" s="67"/>
      <c r="X8" s="9"/>
      <c r="Y8" s="9"/>
      <c r="Z8" s="9"/>
    </row>
    <row r="9" spans="1:26" ht="9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9"/>
      <c r="B10" s="86" t="s">
        <v>46</v>
      </c>
      <c r="C10" s="87"/>
      <c r="D10" s="73" t="s">
        <v>19</v>
      </c>
      <c r="E10" s="74"/>
      <c r="F10" s="74"/>
      <c r="G10" s="74"/>
      <c r="H10" s="75"/>
      <c r="I10" s="73" t="s">
        <v>19</v>
      </c>
      <c r="J10" s="74"/>
      <c r="K10" s="74"/>
      <c r="L10" s="74"/>
      <c r="M10" s="75"/>
      <c r="N10" s="86" t="s">
        <v>21</v>
      </c>
      <c r="O10" s="87"/>
      <c r="P10" s="96" t="s">
        <v>47</v>
      </c>
      <c r="Q10" s="66"/>
      <c r="R10" s="66"/>
      <c r="S10" s="66"/>
      <c r="T10" s="66"/>
      <c r="U10" s="67"/>
      <c r="V10" s="86" t="s">
        <v>48</v>
      </c>
      <c r="W10" s="87"/>
      <c r="X10" s="9"/>
      <c r="Y10" s="9"/>
      <c r="Z10" s="9"/>
    </row>
    <row r="11" spans="1:26" ht="13.5" customHeight="1" x14ac:dyDescent="0.3">
      <c r="A11" s="9"/>
      <c r="B11" s="79"/>
      <c r="C11" s="81"/>
      <c r="D11" s="98" t="s">
        <v>20</v>
      </c>
      <c r="E11" s="99"/>
      <c r="F11" s="99"/>
      <c r="G11" s="99"/>
      <c r="H11" s="100"/>
      <c r="I11" s="98" t="s">
        <v>49</v>
      </c>
      <c r="J11" s="99"/>
      <c r="K11" s="99"/>
      <c r="L11" s="99"/>
      <c r="M11" s="100"/>
      <c r="N11" s="79"/>
      <c r="O11" s="81"/>
      <c r="P11" s="96" t="s">
        <v>50</v>
      </c>
      <c r="Q11" s="66"/>
      <c r="R11" s="66"/>
      <c r="S11" s="66"/>
      <c r="T11" s="66"/>
      <c r="U11" s="67"/>
      <c r="V11" s="79"/>
      <c r="W11" s="81"/>
      <c r="X11" s="9"/>
      <c r="Y11" s="9"/>
      <c r="Z11" s="9"/>
    </row>
    <row r="12" spans="1:26" ht="13.5" customHeight="1" x14ac:dyDescent="0.3">
      <c r="A12" s="9"/>
      <c r="B12" s="91" t="s">
        <v>51</v>
      </c>
      <c r="C12" s="87"/>
      <c r="D12" s="73" t="str">
        <f t="array" ref="D12">IFERROR(INDEX(入力用シート!$C$66:$N$105,MATCH(1,入力用シート!$L$66:$L$105,0),4),"")</f>
        <v/>
      </c>
      <c r="E12" s="74"/>
      <c r="F12" s="74"/>
      <c r="G12" s="74"/>
      <c r="H12" s="75"/>
      <c r="I12" s="73" t="str">
        <f t="array" ref="I12">IFERROR(INDEX(入力用シート!$C$66:$N$105,MATCH(1,入力用シート!$L$66:$L$105,0),2),"")</f>
        <v/>
      </c>
      <c r="J12" s="74"/>
      <c r="K12" s="74"/>
      <c r="L12" s="74"/>
      <c r="M12" s="75"/>
      <c r="N12" s="86" t="str">
        <f t="array" ref="N12">IFERROR(INDEX(入力用シート!$C$66:$N$105,MATCH(1,入力用シート!$L$66:$L$105,0),5),"")</f>
        <v/>
      </c>
      <c r="O12" s="87"/>
      <c r="P12" s="86" t="str">
        <f t="array" ref="P12">IFERROR(INDEX(入力用シート!$C$66:$N$105,MATCH(1,入力用シート!$L$66:$L$105,0),6),"")&amp;""</f>
        <v/>
      </c>
      <c r="Q12" s="83"/>
      <c r="R12" s="83"/>
      <c r="S12" s="83"/>
      <c r="T12" s="83"/>
      <c r="U12" s="87"/>
      <c r="V12" s="90"/>
      <c r="W12" s="87"/>
      <c r="X12" s="9"/>
      <c r="Y12" s="9"/>
      <c r="Z12" s="9"/>
    </row>
    <row r="13" spans="1:26" ht="13.5" customHeight="1" x14ac:dyDescent="0.3">
      <c r="A13" s="9"/>
      <c r="B13" s="88"/>
      <c r="C13" s="89"/>
      <c r="D13" s="76" t="str">
        <f t="array" ref="D13">IFERROR(INDEX(入力用シート!$C$66:$N$105,MATCH(1,入力用シート!$L$66:$L$105,0),3),"")</f>
        <v/>
      </c>
      <c r="E13" s="77"/>
      <c r="F13" s="77"/>
      <c r="G13" s="77"/>
      <c r="H13" s="78"/>
      <c r="I13" s="76" t="str">
        <f t="array" ref="I13">IFERROR(INDEX(入力用シート!$C$66:$N$105,MATCH(1,入力用シート!$L$66:$L$105,0),1),"")</f>
        <v/>
      </c>
      <c r="J13" s="77"/>
      <c r="K13" s="77"/>
      <c r="L13" s="77"/>
      <c r="M13" s="78"/>
      <c r="N13" s="88"/>
      <c r="O13" s="89"/>
      <c r="P13" s="88"/>
      <c r="Q13" s="64"/>
      <c r="R13" s="64"/>
      <c r="S13" s="64"/>
      <c r="T13" s="64"/>
      <c r="U13" s="89"/>
      <c r="V13" s="88"/>
      <c r="W13" s="89"/>
      <c r="X13" s="9"/>
      <c r="Y13" s="9"/>
      <c r="Z13" s="9"/>
    </row>
    <row r="14" spans="1:26" ht="13.5" customHeight="1" x14ac:dyDescent="0.3">
      <c r="A14" s="9"/>
      <c r="B14" s="79"/>
      <c r="C14" s="81"/>
      <c r="D14" s="79"/>
      <c r="E14" s="80"/>
      <c r="F14" s="80"/>
      <c r="G14" s="80"/>
      <c r="H14" s="81"/>
      <c r="I14" s="79"/>
      <c r="J14" s="80"/>
      <c r="K14" s="80"/>
      <c r="L14" s="80"/>
      <c r="M14" s="81"/>
      <c r="N14" s="79"/>
      <c r="O14" s="81"/>
      <c r="P14" s="79"/>
      <c r="Q14" s="80"/>
      <c r="R14" s="80"/>
      <c r="S14" s="80"/>
      <c r="T14" s="80"/>
      <c r="U14" s="81"/>
      <c r="V14" s="79"/>
      <c r="W14" s="81"/>
      <c r="X14" s="9"/>
      <c r="Y14" s="9"/>
      <c r="Z14" s="9"/>
    </row>
    <row r="15" spans="1:26" ht="13.5" customHeight="1" x14ac:dyDescent="0.3">
      <c r="A15" s="9"/>
      <c r="B15" s="91" t="s">
        <v>52</v>
      </c>
      <c r="C15" s="87"/>
      <c r="D15" s="73" t="str">
        <f t="array" ref="D15">IFERROR(INDEX(入力用シート!$C$66:$N$105,MATCH(2,入力用シート!$L$66:$L$105,0),4),"")</f>
        <v/>
      </c>
      <c r="E15" s="74"/>
      <c r="F15" s="74"/>
      <c r="G15" s="74"/>
      <c r="H15" s="75"/>
      <c r="I15" s="73" t="str">
        <f t="array" ref="I15">IFERROR(INDEX(入力用シート!$C$66:$N$105,MATCH(2,入力用シート!$L$66:$L$105,0),2),"")</f>
        <v/>
      </c>
      <c r="J15" s="74"/>
      <c r="K15" s="74"/>
      <c r="L15" s="74"/>
      <c r="M15" s="75"/>
      <c r="N15" s="86" t="str">
        <f t="array" ref="N15">IFERROR(INDEX(入力用シート!$C$66:$N$105,MATCH(2,入力用シート!$L$66:$L$105,0),5),"")</f>
        <v/>
      </c>
      <c r="O15" s="87"/>
      <c r="P15" s="86" t="str">
        <f t="array" ref="P15">IFERROR(INDEX(入力用シート!$C$66:$N$105,MATCH(2,入力用シート!$L$66:$L$105,0),6),"")&amp;""</f>
        <v/>
      </c>
      <c r="Q15" s="83"/>
      <c r="R15" s="83"/>
      <c r="S15" s="83"/>
      <c r="T15" s="83"/>
      <c r="U15" s="87"/>
      <c r="V15" s="90"/>
      <c r="W15" s="87"/>
      <c r="X15" s="9"/>
      <c r="Y15" s="9"/>
      <c r="Z15" s="9"/>
    </row>
    <row r="16" spans="1:26" ht="13.5" customHeight="1" x14ac:dyDescent="0.3">
      <c r="A16" s="9"/>
      <c r="B16" s="88"/>
      <c r="C16" s="89"/>
      <c r="D16" s="76" t="str">
        <f t="array" ref="D16">IFERROR(INDEX(入力用シート!$C$66:$N$105,MATCH(2,入力用シート!$L$66:$L$105,0),3),"")</f>
        <v/>
      </c>
      <c r="E16" s="77"/>
      <c r="F16" s="77"/>
      <c r="G16" s="77"/>
      <c r="H16" s="78"/>
      <c r="I16" s="76" t="str">
        <f t="array" ref="I16">IFERROR(INDEX(入力用シート!$C$66:$N$105,MATCH(2,入力用シート!$L$66:$L$105,0),1),"")</f>
        <v/>
      </c>
      <c r="J16" s="77"/>
      <c r="K16" s="77"/>
      <c r="L16" s="77"/>
      <c r="M16" s="78"/>
      <c r="N16" s="88"/>
      <c r="O16" s="89"/>
      <c r="P16" s="88"/>
      <c r="Q16" s="64"/>
      <c r="R16" s="64"/>
      <c r="S16" s="64"/>
      <c r="T16" s="64"/>
      <c r="U16" s="89"/>
      <c r="V16" s="88"/>
      <c r="W16" s="89"/>
      <c r="X16" s="9"/>
      <c r="Y16" s="9"/>
      <c r="Z16" s="9"/>
    </row>
    <row r="17" spans="1:26" ht="13.5" customHeight="1" x14ac:dyDescent="0.3">
      <c r="A17" s="9"/>
      <c r="B17" s="79"/>
      <c r="C17" s="81"/>
      <c r="D17" s="79"/>
      <c r="E17" s="80"/>
      <c r="F17" s="80"/>
      <c r="G17" s="80"/>
      <c r="H17" s="81"/>
      <c r="I17" s="79"/>
      <c r="J17" s="80"/>
      <c r="K17" s="80"/>
      <c r="L17" s="80"/>
      <c r="M17" s="81"/>
      <c r="N17" s="79"/>
      <c r="O17" s="81"/>
      <c r="P17" s="79"/>
      <c r="Q17" s="80"/>
      <c r="R17" s="80"/>
      <c r="S17" s="80"/>
      <c r="T17" s="80"/>
      <c r="U17" s="81"/>
      <c r="V17" s="79"/>
      <c r="W17" s="81"/>
      <c r="X17" s="9"/>
      <c r="Y17" s="9"/>
      <c r="Z17" s="9"/>
    </row>
    <row r="18" spans="1:26" ht="13.5" customHeight="1" x14ac:dyDescent="0.3">
      <c r="A18" s="9"/>
      <c r="B18" s="91" t="s">
        <v>53</v>
      </c>
      <c r="C18" s="87"/>
      <c r="D18" s="73" t="str">
        <f t="array" ref="D18">IFERROR(INDEX(入力用シート!$C$66:$N$105,MATCH(3,入力用シート!$L$66:$L$105,0),4),"")</f>
        <v/>
      </c>
      <c r="E18" s="74"/>
      <c r="F18" s="74"/>
      <c r="G18" s="74"/>
      <c r="H18" s="75"/>
      <c r="I18" s="73" t="str">
        <f t="array" ref="I18">IFERROR(INDEX(入力用シート!$C$66:$N$105,MATCH(3,入力用シート!$L$66:$L$105,0),2),"")</f>
        <v/>
      </c>
      <c r="J18" s="74"/>
      <c r="K18" s="74"/>
      <c r="L18" s="74"/>
      <c r="M18" s="75"/>
      <c r="N18" s="86" t="str">
        <f t="array" ref="N18">IFERROR(INDEX(入力用シート!$C$66:$N$105,MATCH(3,入力用シート!$L$66:$L$105,0),5),"")</f>
        <v/>
      </c>
      <c r="O18" s="87"/>
      <c r="P18" s="86" t="str">
        <f t="array" ref="P18">IFERROR(INDEX(入力用シート!$C$66:$N$105,MATCH(3,入力用シート!$L$66:$L$105,0),6),"")&amp;""</f>
        <v/>
      </c>
      <c r="Q18" s="83"/>
      <c r="R18" s="83"/>
      <c r="S18" s="83"/>
      <c r="T18" s="83"/>
      <c r="U18" s="87"/>
      <c r="V18" s="90"/>
      <c r="W18" s="87"/>
      <c r="X18" s="9"/>
      <c r="Y18" s="9"/>
      <c r="Z18" s="9"/>
    </row>
    <row r="19" spans="1:26" ht="13.5" customHeight="1" x14ac:dyDescent="0.3">
      <c r="A19" s="9"/>
      <c r="B19" s="88"/>
      <c r="C19" s="89"/>
      <c r="D19" s="76" t="str">
        <f t="array" ref="D19">IFERROR(INDEX(入力用シート!$C$66:$N$105,MATCH(3,入力用シート!$L$66:$L$105,0),3),"")</f>
        <v/>
      </c>
      <c r="E19" s="77"/>
      <c r="F19" s="77"/>
      <c r="G19" s="77"/>
      <c r="H19" s="78"/>
      <c r="I19" s="76" t="str">
        <f t="array" ref="I19">IFERROR(INDEX(入力用シート!$C$66:$N$105,MATCH(3,入力用シート!$L$66:$L$105,0),1),"")</f>
        <v/>
      </c>
      <c r="J19" s="77"/>
      <c r="K19" s="77"/>
      <c r="L19" s="77"/>
      <c r="M19" s="78"/>
      <c r="N19" s="88"/>
      <c r="O19" s="89"/>
      <c r="P19" s="88"/>
      <c r="Q19" s="64"/>
      <c r="R19" s="64"/>
      <c r="S19" s="64"/>
      <c r="T19" s="64"/>
      <c r="U19" s="89"/>
      <c r="V19" s="88"/>
      <c r="W19" s="89"/>
      <c r="X19" s="9"/>
      <c r="Y19" s="9"/>
      <c r="Z19" s="9"/>
    </row>
    <row r="20" spans="1:26" ht="13.5" customHeight="1" x14ac:dyDescent="0.3">
      <c r="A20" s="9"/>
      <c r="B20" s="79"/>
      <c r="C20" s="81"/>
      <c r="D20" s="79"/>
      <c r="E20" s="80"/>
      <c r="F20" s="80"/>
      <c r="G20" s="80"/>
      <c r="H20" s="81"/>
      <c r="I20" s="79"/>
      <c r="J20" s="80"/>
      <c r="K20" s="80"/>
      <c r="L20" s="80"/>
      <c r="M20" s="81"/>
      <c r="N20" s="79"/>
      <c r="O20" s="81"/>
      <c r="P20" s="79"/>
      <c r="Q20" s="80"/>
      <c r="R20" s="80"/>
      <c r="S20" s="80"/>
      <c r="T20" s="80"/>
      <c r="U20" s="81"/>
      <c r="V20" s="79"/>
      <c r="W20" s="81"/>
      <c r="X20" s="9"/>
      <c r="Y20" s="9"/>
      <c r="Z20" s="9"/>
    </row>
    <row r="21" spans="1:26" ht="13.5" customHeight="1" x14ac:dyDescent="0.3">
      <c r="A21" s="9"/>
      <c r="B21" s="91" t="s">
        <v>54</v>
      </c>
      <c r="C21" s="87"/>
      <c r="D21" s="73" t="str">
        <f t="array" ref="D21">IFERROR(INDEX(入力用シート!$C$66:$N$105,MATCH(4,入力用シート!$L$66:$L$105,0),4),"")</f>
        <v/>
      </c>
      <c r="E21" s="74"/>
      <c r="F21" s="74"/>
      <c r="G21" s="74"/>
      <c r="H21" s="75"/>
      <c r="I21" s="73" t="str">
        <f t="array" ref="I21">IFERROR(INDEX(入力用シート!$C$66:$N$105,MATCH(4,入力用シート!$L$66:$L$105,0),2),"")</f>
        <v/>
      </c>
      <c r="J21" s="74"/>
      <c r="K21" s="74"/>
      <c r="L21" s="74"/>
      <c r="M21" s="75"/>
      <c r="N21" s="86" t="str">
        <f t="array" ref="N21">IFERROR(INDEX(入力用シート!$C$66:$N$105,MATCH(4,入力用シート!$L$66:$L$105,0),5),"")</f>
        <v/>
      </c>
      <c r="O21" s="87"/>
      <c r="P21" s="86" t="str">
        <f t="array" ref="P21">IFERROR(INDEX(入力用シート!$C$66:$N$105,MATCH(4,入力用シート!$L$66:$L$105,0),6),"")&amp;""</f>
        <v/>
      </c>
      <c r="Q21" s="83"/>
      <c r="R21" s="83"/>
      <c r="S21" s="83"/>
      <c r="T21" s="83"/>
      <c r="U21" s="87"/>
      <c r="V21" s="90"/>
      <c r="W21" s="87"/>
      <c r="X21" s="9"/>
      <c r="Y21" s="9"/>
      <c r="Z21" s="9"/>
    </row>
    <row r="22" spans="1:26" ht="13.5" customHeight="1" x14ac:dyDescent="0.3">
      <c r="A22" s="9"/>
      <c r="B22" s="88"/>
      <c r="C22" s="89"/>
      <c r="D22" s="76" t="str">
        <f t="array" ref="D22">IFERROR(INDEX(入力用シート!$C$66:$N$105,MATCH(4,入力用シート!$L$66:$L$105,0),3),"")</f>
        <v/>
      </c>
      <c r="E22" s="77"/>
      <c r="F22" s="77"/>
      <c r="G22" s="77"/>
      <c r="H22" s="78"/>
      <c r="I22" s="76" t="str">
        <f t="array" ref="I22">IFERROR(INDEX(入力用シート!$C$66:$N$105,MATCH(4,入力用シート!$L$66:$L$105,0),1),"")</f>
        <v/>
      </c>
      <c r="J22" s="77"/>
      <c r="K22" s="77"/>
      <c r="L22" s="77"/>
      <c r="M22" s="78"/>
      <c r="N22" s="88"/>
      <c r="O22" s="89"/>
      <c r="P22" s="88"/>
      <c r="Q22" s="64"/>
      <c r="R22" s="64"/>
      <c r="S22" s="64"/>
      <c r="T22" s="64"/>
      <c r="U22" s="89"/>
      <c r="V22" s="88"/>
      <c r="W22" s="89"/>
      <c r="X22" s="9"/>
      <c r="Y22" s="9"/>
      <c r="Z22" s="9"/>
    </row>
    <row r="23" spans="1:26" ht="13.5" customHeight="1" x14ac:dyDescent="0.3">
      <c r="A23" s="9"/>
      <c r="B23" s="79"/>
      <c r="C23" s="81"/>
      <c r="D23" s="79"/>
      <c r="E23" s="80"/>
      <c r="F23" s="80"/>
      <c r="G23" s="80"/>
      <c r="H23" s="81"/>
      <c r="I23" s="79"/>
      <c r="J23" s="80"/>
      <c r="K23" s="80"/>
      <c r="L23" s="80"/>
      <c r="M23" s="81"/>
      <c r="N23" s="79"/>
      <c r="O23" s="81"/>
      <c r="P23" s="79"/>
      <c r="Q23" s="80"/>
      <c r="R23" s="80"/>
      <c r="S23" s="80"/>
      <c r="T23" s="80"/>
      <c r="U23" s="81"/>
      <c r="V23" s="79"/>
      <c r="W23" s="81"/>
      <c r="X23" s="9"/>
      <c r="Y23" s="9"/>
      <c r="Z23" s="9"/>
    </row>
    <row r="24" spans="1:26" ht="13.5" customHeight="1" x14ac:dyDescent="0.3">
      <c r="A24" s="9"/>
      <c r="B24" s="91" t="s">
        <v>55</v>
      </c>
      <c r="C24" s="87"/>
      <c r="D24" s="73" t="str">
        <f t="array" ref="D24">IFERROR(INDEX(入力用シート!$C$66:$N$105,MATCH(5,入力用シート!$L$66:$L$105,0),4),"")</f>
        <v/>
      </c>
      <c r="E24" s="74"/>
      <c r="F24" s="74"/>
      <c r="G24" s="74"/>
      <c r="H24" s="75"/>
      <c r="I24" s="73" t="str">
        <f t="array" ref="I24">IFERROR(INDEX(入力用シート!$C$66:$N$105,MATCH(5,入力用シート!$L$66:$L$105,0),2),"")</f>
        <v/>
      </c>
      <c r="J24" s="74"/>
      <c r="K24" s="74"/>
      <c r="L24" s="74"/>
      <c r="M24" s="75"/>
      <c r="N24" s="86" t="str">
        <f t="array" ref="N24">IFERROR(INDEX(入力用シート!$C$66:$N$105,MATCH(5,入力用シート!$L$66:$L$105,0),5),"")</f>
        <v/>
      </c>
      <c r="O24" s="87"/>
      <c r="P24" s="86" t="str">
        <f t="array" ref="P24">IFERROR(INDEX(入力用シート!$C$66:$N$105,MATCH(5,入力用シート!$L$66:$L$105,0),6),"")&amp;""</f>
        <v/>
      </c>
      <c r="Q24" s="83"/>
      <c r="R24" s="83"/>
      <c r="S24" s="83"/>
      <c r="T24" s="83"/>
      <c r="U24" s="87"/>
      <c r="V24" s="90"/>
      <c r="W24" s="87"/>
      <c r="X24" s="9"/>
      <c r="Y24" s="9"/>
      <c r="Z24" s="9"/>
    </row>
    <row r="25" spans="1:26" ht="13.5" customHeight="1" x14ac:dyDescent="0.3">
      <c r="A25" s="9"/>
      <c r="B25" s="88"/>
      <c r="C25" s="89"/>
      <c r="D25" s="76" t="str">
        <f t="array" ref="D25">IFERROR(INDEX(入力用シート!$C$66:$N$105,MATCH(5,入力用シート!$L$66:$L$105,0),3),"")</f>
        <v/>
      </c>
      <c r="E25" s="77"/>
      <c r="F25" s="77"/>
      <c r="G25" s="77"/>
      <c r="H25" s="78"/>
      <c r="I25" s="76" t="str">
        <f t="array" ref="I25">IFERROR(INDEX(入力用シート!$C$66:$N$105,MATCH(5,入力用シート!$L$66:$L$105,0),1),"")</f>
        <v/>
      </c>
      <c r="J25" s="77"/>
      <c r="K25" s="77"/>
      <c r="L25" s="77"/>
      <c r="M25" s="78"/>
      <c r="N25" s="88"/>
      <c r="O25" s="89"/>
      <c r="P25" s="88"/>
      <c r="Q25" s="64"/>
      <c r="R25" s="64"/>
      <c r="S25" s="64"/>
      <c r="T25" s="64"/>
      <c r="U25" s="89"/>
      <c r="V25" s="88"/>
      <c r="W25" s="89"/>
      <c r="X25" s="9"/>
      <c r="Y25" s="9"/>
      <c r="Z25" s="9"/>
    </row>
    <row r="26" spans="1:26" ht="13.5" customHeight="1" x14ac:dyDescent="0.3">
      <c r="A26" s="9"/>
      <c r="B26" s="79"/>
      <c r="C26" s="81"/>
      <c r="D26" s="79"/>
      <c r="E26" s="80"/>
      <c r="F26" s="80"/>
      <c r="G26" s="80"/>
      <c r="H26" s="81"/>
      <c r="I26" s="79"/>
      <c r="J26" s="80"/>
      <c r="K26" s="80"/>
      <c r="L26" s="80"/>
      <c r="M26" s="81"/>
      <c r="N26" s="79"/>
      <c r="O26" s="81"/>
      <c r="P26" s="79"/>
      <c r="Q26" s="80"/>
      <c r="R26" s="80"/>
      <c r="S26" s="80"/>
      <c r="T26" s="80"/>
      <c r="U26" s="81"/>
      <c r="V26" s="79"/>
      <c r="W26" s="81"/>
      <c r="X26" s="9"/>
      <c r="Y26" s="9"/>
      <c r="Z26" s="9"/>
    </row>
    <row r="27" spans="1:26" ht="13.5" customHeight="1" x14ac:dyDescent="0.3">
      <c r="A27" s="9"/>
      <c r="B27" s="91" t="s">
        <v>56</v>
      </c>
      <c r="C27" s="87"/>
      <c r="D27" s="73" t="str">
        <f t="array" ref="D27">IFERROR(INDEX(入力用シート!$C$66:$N$105,MATCH(6,入力用シート!$L$66:$L$105,0),4),"")</f>
        <v/>
      </c>
      <c r="E27" s="74"/>
      <c r="F27" s="74"/>
      <c r="G27" s="74"/>
      <c r="H27" s="75"/>
      <c r="I27" s="73" t="str">
        <f t="array" ref="I27">IFERROR(INDEX(入力用シート!$C$66:$N$105,MATCH(6,入力用シート!$L$66:$L$105,0),2),"")</f>
        <v/>
      </c>
      <c r="J27" s="74"/>
      <c r="K27" s="74"/>
      <c r="L27" s="74"/>
      <c r="M27" s="75"/>
      <c r="N27" s="86" t="str">
        <f t="array" ref="N27">IFERROR(INDEX(入力用シート!$C$66:$N$105,MATCH(6,入力用シート!$L$66:$L$105,0),5),"")</f>
        <v/>
      </c>
      <c r="O27" s="87"/>
      <c r="P27" s="86" t="str">
        <f t="array" ref="P27">IFERROR(INDEX(入力用シート!$C$66:$N$105,MATCH(6,入力用シート!$L$66:$L$105,0),6),"")&amp;""</f>
        <v/>
      </c>
      <c r="Q27" s="83"/>
      <c r="R27" s="83"/>
      <c r="S27" s="83"/>
      <c r="T27" s="83"/>
      <c r="U27" s="87"/>
      <c r="V27" s="90"/>
      <c r="W27" s="87"/>
      <c r="X27" s="9"/>
      <c r="Y27" s="9"/>
      <c r="Z27" s="9"/>
    </row>
    <row r="28" spans="1:26" ht="13.5" customHeight="1" x14ac:dyDescent="0.3">
      <c r="A28" s="9"/>
      <c r="B28" s="88"/>
      <c r="C28" s="89"/>
      <c r="D28" s="76" t="str">
        <f t="array" ref="D28">IFERROR(INDEX(入力用シート!$C$66:$N$105,MATCH(6,入力用シート!$L$66:$L$105,0),3),"")</f>
        <v/>
      </c>
      <c r="E28" s="77"/>
      <c r="F28" s="77"/>
      <c r="G28" s="77"/>
      <c r="H28" s="78"/>
      <c r="I28" s="76" t="str">
        <f t="array" ref="I28">IFERROR(INDEX(入力用シート!$C$66:$N$105,MATCH(6,入力用シート!$L$66:$L$105,0),1),"")</f>
        <v/>
      </c>
      <c r="J28" s="77"/>
      <c r="K28" s="77"/>
      <c r="L28" s="77"/>
      <c r="M28" s="78"/>
      <c r="N28" s="88"/>
      <c r="O28" s="89"/>
      <c r="P28" s="88"/>
      <c r="Q28" s="64"/>
      <c r="R28" s="64"/>
      <c r="S28" s="64"/>
      <c r="T28" s="64"/>
      <c r="U28" s="89"/>
      <c r="V28" s="88"/>
      <c r="W28" s="89"/>
      <c r="X28" s="9"/>
      <c r="Y28" s="9"/>
      <c r="Z28" s="9"/>
    </row>
    <row r="29" spans="1:26" ht="13.5" customHeight="1" x14ac:dyDescent="0.3">
      <c r="A29" s="9"/>
      <c r="B29" s="79"/>
      <c r="C29" s="81"/>
      <c r="D29" s="79"/>
      <c r="E29" s="80"/>
      <c r="F29" s="80"/>
      <c r="G29" s="80"/>
      <c r="H29" s="81"/>
      <c r="I29" s="79"/>
      <c r="J29" s="80"/>
      <c r="K29" s="80"/>
      <c r="L29" s="80"/>
      <c r="M29" s="81"/>
      <c r="N29" s="79"/>
      <c r="O29" s="81"/>
      <c r="P29" s="79"/>
      <c r="Q29" s="80"/>
      <c r="R29" s="80"/>
      <c r="S29" s="80"/>
      <c r="T29" s="80"/>
      <c r="U29" s="81"/>
      <c r="V29" s="79"/>
      <c r="W29" s="81"/>
      <c r="X29" s="9"/>
      <c r="Y29" s="9"/>
      <c r="Z29" s="9"/>
    </row>
    <row r="30" spans="1:26" ht="13.5" customHeight="1" x14ac:dyDescent="0.3">
      <c r="A30" s="9"/>
      <c r="B30" s="91" t="s">
        <v>57</v>
      </c>
      <c r="C30" s="87"/>
      <c r="D30" s="73" t="str">
        <f t="array" ref="D30">IFERROR(INDEX(入力用シート!$C$66:$N$105,MATCH(7,入力用シート!$L$66:$L$105,0),4),"")</f>
        <v/>
      </c>
      <c r="E30" s="74"/>
      <c r="F30" s="74"/>
      <c r="G30" s="74"/>
      <c r="H30" s="75"/>
      <c r="I30" s="73" t="str">
        <f t="array" ref="I30">IFERROR(INDEX(入力用シート!$C$66:$N$105,MATCH(7,入力用シート!$L$66:$L$105,0),2),"")</f>
        <v/>
      </c>
      <c r="J30" s="74"/>
      <c r="K30" s="74"/>
      <c r="L30" s="74"/>
      <c r="M30" s="75"/>
      <c r="N30" s="86" t="str">
        <f t="array" ref="N30">IFERROR(INDEX(入力用シート!$C$66:$N$105,MATCH(7,入力用シート!$L$66:$L$105,0),5),"")</f>
        <v/>
      </c>
      <c r="O30" s="87"/>
      <c r="P30" s="86" t="str">
        <f t="array" ref="P30">IFERROR(INDEX(入力用シート!$C$66:$N$105,MATCH(7,入力用シート!$L$66:$L$105,0),6),"")&amp;""</f>
        <v/>
      </c>
      <c r="Q30" s="83"/>
      <c r="R30" s="83"/>
      <c r="S30" s="83"/>
      <c r="T30" s="83"/>
      <c r="U30" s="87"/>
      <c r="V30" s="90"/>
      <c r="W30" s="87"/>
      <c r="X30" s="9"/>
      <c r="Y30" s="9"/>
      <c r="Z30" s="9"/>
    </row>
    <row r="31" spans="1:26" ht="13.5" customHeight="1" x14ac:dyDescent="0.3">
      <c r="A31" s="9"/>
      <c r="B31" s="88"/>
      <c r="C31" s="89"/>
      <c r="D31" s="76" t="str">
        <f t="array" ref="D31">IFERROR(INDEX(入力用シート!$C$66:$N$105,MATCH(7,入力用シート!$L$66:$L$105,0),3),"")</f>
        <v/>
      </c>
      <c r="E31" s="77"/>
      <c r="F31" s="77"/>
      <c r="G31" s="77"/>
      <c r="H31" s="78"/>
      <c r="I31" s="76" t="str">
        <f t="array" ref="I31">IFERROR(INDEX(入力用シート!$C$66:$N$105,MATCH(7,入力用シート!$L$66:$L$105,0),1),"")</f>
        <v/>
      </c>
      <c r="J31" s="77"/>
      <c r="K31" s="77"/>
      <c r="L31" s="77"/>
      <c r="M31" s="78"/>
      <c r="N31" s="88"/>
      <c r="O31" s="89"/>
      <c r="P31" s="88"/>
      <c r="Q31" s="64"/>
      <c r="R31" s="64"/>
      <c r="S31" s="64"/>
      <c r="T31" s="64"/>
      <c r="U31" s="89"/>
      <c r="V31" s="88"/>
      <c r="W31" s="89"/>
      <c r="X31" s="9"/>
      <c r="Y31" s="9"/>
      <c r="Z31" s="9"/>
    </row>
    <row r="32" spans="1:26" ht="13.5" customHeight="1" x14ac:dyDescent="0.3">
      <c r="A32" s="9"/>
      <c r="B32" s="79"/>
      <c r="C32" s="81"/>
      <c r="D32" s="79"/>
      <c r="E32" s="80"/>
      <c r="F32" s="80"/>
      <c r="G32" s="80"/>
      <c r="H32" s="81"/>
      <c r="I32" s="79"/>
      <c r="J32" s="80"/>
      <c r="K32" s="80"/>
      <c r="L32" s="80"/>
      <c r="M32" s="81"/>
      <c r="N32" s="79"/>
      <c r="O32" s="81"/>
      <c r="P32" s="79"/>
      <c r="Q32" s="80"/>
      <c r="R32" s="80"/>
      <c r="S32" s="80"/>
      <c r="T32" s="80"/>
      <c r="U32" s="81"/>
      <c r="V32" s="79"/>
      <c r="W32" s="81"/>
      <c r="X32" s="9"/>
      <c r="Y32" s="9"/>
      <c r="Z32" s="9"/>
    </row>
    <row r="33" spans="1:26" ht="13.5" customHeight="1" x14ac:dyDescent="0.3">
      <c r="A33" s="9"/>
      <c r="B33" s="91" t="s">
        <v>58</v>
      </c>
      <c r="C33" s="87"/>
      <c r="D33" s="73" t="str">
        <f t="array" ref="D33">IFERROR(INDEX(入力用シート!$C$66:$N$105,MATCH(8,入力用シート!$L$66:$L$105,0),4),"")</f>
        <v/>
      </c>
      <c r="E33" s="74"/>
      <c r="F33" s="74"/>
      <c r="G33" s="74"/>
      <c r="H33" s="75"/>
      <c r="I33" s="73" t="str">
        <f t="array" ref="I33">IFERROR(INDEX(入力用シート!$C$66:$N$105,MATCH(8,入力用シート!$L$66:$L$105,0),2),"")</f>
        <v/>
      </c>
      <c r="J33" s="74"/>
      <c r="K33" s="74"/>
      <c r="L33" s="74"/>
      <c r="M33" s="75"/>
      <c r="N33" s="86" t="str">
        <f t="array" ref="N33">IFERROR(INDEX(入力用シート!$C$66:$N$105,MATCH(8,入力用シート!$L$66:$L$105,0),5),"")</f>
        <v/>
      </c>
      <c r="O33" s="87"/>
      <c r="P33" s="86" t="str">
        <f t="array" ref="P33">IFERROR(INDEX(入力用シート!$C$66:$N$105,MATCH(8,入力用シート!$L$66:$L$105,0),6),"")&amp;""</f>
        <v/>
      </c>
      <c r="Q33" s="83"/>
      <c r="R33" s="83"/>
      <c r="S33" s="83"/>
      <c r="T33" s="83"/>
      <c r="U33" s="87"/>
      <c r="V33" s="90"/>
      <c r="W33" s="87"/>
      <c r="X33" s="9"/>
      <c r="Y33" s="9"/>
      <c r="Z33" s="9"/>
    </row>
    <row r="34" spans="1:26" ht="13.5" customHeight="1" x14ac:dyDescent="0.3">
      <c r="A34" s="9"/>
      <c r="B34" s="88"/>
      <c r="C34" s="89"/>
      <c r="D34" s="76" t="str">
        <f t="array" ref="D34">IFERROR(INDEX(入力用シート!$C$66:$N$105,MATCH(8,入力用シート!$L$66:$L$105,0),3),"")</f>
        <v/>
      </c>
      <c r="E34" s="77"/>
      <c r="F34" s="77"/>
      <c r="G34" s="77"/>
      <c r="H34" s="78"/>
      <c r="I34" s="76" t="str">
        <f t="array" ref="I34">IFERROR(INDEX(入力用シート!$C$66:$N$105,MATCH(8,入力用シート!$L$66:$L$105,0),1),"")</f>
        <v/>
      </c>
      <c r="J34" s="77"/>
      <c r="K34" s="77"/>
      <c r="L34" s="77"/>
      <c r="M34" s="78"/>
      <c r="N34" s="88"/>
      <c r="O34" s="89"/>
      <c r="P34" s="88"/>
      <c r="Q34" s="64"/>
      <c r="R34" s="64"/>
      <c r="S34" s="64"/>
      <c r="T34" s="64"/>
      <c r="U34" s="89"/>
      <c r="V34" s="88"/>
      <c r="W34" s="89"/>
      <c r="X34" s="9"/>
      <c r="Y34" s="9"/>
      <c r="Z34" s="9"/>
    </row>
    <row r="35" spans="1:26" ht="13.5" customHeight="1" x14ac:dyDescent="0.3">
      <c r="A35" s="9"/>
      <c r="B35" s="79"/>
      <c r="C35" s="81"/>
      <c r="D35" s="79"/>
      <c r="E35" s="80"/>
      <c r="F35" s="80"/>
      <c r="G35" s="80"/>
      <c r="H35" s="81"/>
      <c r="I35" s="79"/>
      <c r="J35" s="80"/>
      <c r="K35" s="80"/>
      <c r="L35" s="80"/>
      <c r="M35" s="81"/>
      <c r="N35" s="79"/>
      <c r="O35" s="81"/>
      <c r="P35" s="79"/>
      <c r="Q35" s="80"/>
      <c r="R35" s="80"/>
      <c r="S35" s="80"/>
      <c r="T35" s="80"/>
      <c r="U35" s="81"/>
      <c r="V35" s="79"/>
      <c r="W35" s="81"/>
      <c r="X35" s="9"/>
      <c r="Y35" s="9"/>
      <c r="Z35" s="9"/>
    </row>
    <row r="36" spans="1:26" ht="13.5" customHeight="1" x14ac:dyDescent="0.3">
      <c r="A36" s="9"/>
      <c r="B36" s="91" t="s">
        <v>59</v>
      </c>
      <c r="C36" s="87"/>
      <c r="D36" s="73" t="str">
        <f t="array" ref="D36">IFERROR(INDEX(入力用シート!$C$66:$N$105,MATCH(9,入力用シート!$L$66:$L$105,0),4),"")</f>
        <v/>
      </c>
      <c r="E36" s="74"/>
      <c r="F36" s="74"/>
      <c r="G36" s="74"/>
      <c r="H36" s="75"/>
      <c r="I36" s="73" t="str">
        <f t="array" ref="I36">IFERROR(INDEX(入力用シート!$C$66:$N$105,MATCH(9,入力用シート!$L$66:$L$105,0),2),"")</f>
        <v/>
      </c>
      <c r="J36" s="74"/>
      <c r="K36" s="74"/>
      <c r="L36" s="74"/>
      <c r="M36" s="75"/>
      <c r="N36" s="86" t="str">
        <f t="array" ref="N36">IFERROR(INDEX(入力用シート!$C$66:$N$105,MATCH(9,入力用シート!$L$66:$L$105,0),5),"")</f>
        <v/>
      </c>
      <c r="O36" s="87"/>
      <c r="P36" s="86" t="str">
        <f t="array" ref="P36">IFERROR(INDEX(入力用シート!$C$66:$N$105,MATCH(9,入力用シート!$L$66:$L$105,0),6),"")&amp;""</f>
        <v/>
      </c>
      <c r="Q36" s="83"/>
      <c r="R36" s="83"/>
      <c r="S36" s="83"/>
      <c r="T36" s="83"/>
      <c r="U36" s="87"/>
      <c r="V36" s="90"/>
      <c r="W36" s="87"/>
      <c r="X36" s="9"/>
      <c r="Y36" s="9"/>
      <c r="Z36" s="9"/>
    </row>
    <row r="37" spans="1:26" ht="13.5" customHeight="1" x14ac:dyDescent="0.3">
      <c r="A37" s="9"/>
      <c r="B37" s="88"/>
      <c r="C37" s="89"/>
      <c r="D37" s="76" t="str">
        <f t="array" ref="D37">IFERROR(INDEX(入力用シート!$C$66:$N$105,MATCH(9,入力用シート!$L$66:$L$105,0),3),"")</f>
        <v/>
      </c>
      <c r="E37" s="77"/>
      <c r="F37" s="77"/>
      <c r="G37" s="77"/>
      <c r="H37" s="78"/>
      <c r="I37" s="76" t="str">
        <f t="array" ref="I37">IFERROR(INDEX(入力用シート!$C$66:$N$105,MATCH(9,入力用シート!$L$66:$L$105,0),1),"")</f>
        <v/>
      </c>
      <c r="J37" s="77"/>
      <c r="K37" s="77"/>
      <c r="L37" s="77"/>
      <c r="M37" s="78"/>
      <c r="N37" s="88"/>
      <c r="O37" s="89"/>
      <c r="P37" s="88"/>
      <c r="Q37" s="64"/>
      <c r="R37" s="64"/>
      <c r="S37" s="64"/>
      <c r="T37" s="64"/>
      <c r="U37" s="89"/>
      <c r="V37" s="88"/>
      <c r="W37" s="89"/>
      <c r="X37" s="9"/>
      <c r="Y37" s="9"/>
      <c r="Z37" s="9"/>
    </row>
    <row r="38" spans="1:26" ht="13.5" customHeight="1" x14ac:dyDescent="0.3">
      <c r="A38" s="9"/>
      <c r="B38" s="79"/>
      <c r="C38" s="81"/>
      <c r="D38" s="79"/>
      <c r="E38" s="80"/>
      <c r="F38" s="80"/>
      <c r="G38" s="80"/>
      <c r="H38" s="81"/>
      <c r="I38" s="79"/>
      <c r="J38" s="80"/>
      <c r="K38" s="80"/>
      <c r="L38" s="80"/>
      <c r="M38" s="81"/>
      <c r="N38" s="79"/>
      <c r="O38" s="81"/>
      <c r="P38" s="79"/>
      <c r="Q38" s="80"/>
      <c r="R38" s="80"/>
      <c r="S38" s="80"/>
      <c r="T38" s="80"/>
      <c r="U38" s="81"/>
      <c r="V38" s="79"/>
      <c r="W38" s="81"/>
      <c r="X38" s="9"/>
      <c r="Y38" s="9"/>
      <c r="Z38" s="9"/>
    </row>
    <row r="39" spans="1:26" ht="13.5" customHeight="1" x14ac:dyDescent="0.3">
      <c r="A39" s="9"/>
      <c r="B39" s="91" t="s">
        <v>60</v>
      </c>
      <c r="C39" s="87"/>
      <c r="D39" s="73" t="str">
        <f t="array" ref="D39">IFERROR(INDEX(入力用シート!$C$66:$N$105,MATCH(10,入力用シート!$L$66:$L$105,0),4),"")</f>
        <v/>
      </c>
      <c r="E39" s="74"/>
      <c r="F39" s="74"/>
      <c r="G39" s="74"/>
      <c r="H39" s="75"/>
      <c r="I39" s="73" t="str">
        <f t="array" ref="I39">IFERROR(INDEX(入力用シート!$C$66:$N$105,MATCH(10,入力用シート!$L$66:$L$105,0),2),"")</f>
        <v/>
      </c>
      <c r="J39" s="74"/>
      <c r="K39" s="74"/>
      <c r="L39" s="74"/>
      <c r="M39" s="75"/>
      <c r="N39" s="86" t="str">
        <f t="array" ref="N39">IFERROR(INDEX(入力用シート!$C$66:$N$105,MATCH(10,入力用シート!$L$66:$L$105,0),5),"")</f>
        <v/>
      </c>
      <c r="O39" s="87"/>
      <c r="P39" s="86" t="str">
        <f t="array" ref="P39">IFERROR(INDEX(入力用シート!$C$66:$N$105,MATCH(10,入力用シート!$L$66:$L$105,0),6),"")&amp;""</f>
        <v/>
      </c>
      <c r="Q39" s="83"/>
      <c r="R39" s="83"/>
      <c r="S39" s="83"/>
      <c r="T39" s="83"/>
      <c r="U39" s="87"/>
      <c r="V39" s="90"/>
      <c r="W39" s="87"/>
      <c r="X39" s="9"/>
      <c r="Y39" s="9"/>
      <c r="Z39" s="9"/>
    </row>
    <row r="40" spans="1:26" ht="13.5" customHeight="1" x14ac:dyDescent="0.3">
      <c r="A40" s="9"/>
      <c r="B40" s="88"/>
      <c r="C40" s="89"/>
      <c r="D40" s="76" t="str">
        <f t="array" ref="D40">IFERROR(INDEX(入力用シート!$C$66:$N$105,MATCH(10,入力用シート!$L$66:$L$105,0),3),"")</f>
        <v/>
      </c>
      <c r="E40" s="77"/>
      <c r="F40" s="77"/>
      <c r="G40" s="77"/>
      <c r="H40" s="78"/>
      <c r="I40" s="76" t="str">
        <f t="array" ref="I40">IFERROR(INDEX(入力用シート!$C$66:$N$105,MATCH(10,入力用シート!$L$66:$L$105,0),1),"")</f>
        <v/>
      </c>
      <c r="J40" s="77"/>
      <c r="K40" s="77"/>
      <c r="L40" s="77"/>
      <c r="M40" s="78"/>
      <c r="N40" s="88"/>
      <c r="O40" s="89"/>
      <c r="P40" s="88"/>
      <c r="Q40" s="64"/>
      <c r="R40" s="64"/>
      <c r="S40" s="64"/>
      <c r="T40" s="64"/>
      <c r="U40" s="89"/>
      <c r="V40" s="88"/>
      <c r="W40" s="89"/>
      <c r="X40" s="9"/>
      <c r="Y40" s="9"/>
      <c r="Z40" s="9"/>
    </row>
    <row r="41" spans="1:26" ht="13.5" customHeight="1" x14ac:dyDescent="0.3">
      <c r="A41" s="9"/>
      <c r="B41" s="79"/>
      <c r="C41" s="81"/>
      <c r="D41" s="79"/>
      <c r="E41" s="80"/>
      <c r="F41" s="80"/>
      <c r="G41" s="80"/>
      <c r="H41" s="81"/>
      <c r="I41" s="79"/>
      <c r="J41" s="80"/>
      <c r="K41" s="80"/>
      <c r="L41" s="80"/>
      <c r="M41" s="81"/>
      <c r="N41" s="79"/>
      <c r="O41" s="81"/>
      <c r="P41" s="79"/>
      <c r="Q41" s="80"/>
      <c r="R41" s="80"/>
      <c r="S41" s="80"/>
      <c r="T41" s="80"/>
      <c r="U41" s="81"/>
      <c r="V41" s="79"/>
      <c r="W41" s="81"/>
      <c r="X41" s="9"/>
      <c r="Y41" s="9"/>
      <c r="Z41" s="9"/>
    </row>
    <row r="42" spans="1:26" ht="13.5" customHeight="1" x14ac:dyDescent="0.3">
      <c r="A42" s="9"/>
      <c r="B42" s="91" t="s">
        <v>61</v>
      </c>
      <c r="C42" s="87"/>
      <c r="D42" s="73" t="str">
        <f t="array" ref="D42">IFERROR(INDEX(入力用シート!$C$66:$N$105,MATCH(11,入力用シート!$L$66:$L$105,0),4),"")</f>
        <v/>
      </c>
      <c r="E42" s="74"/>
      <c r="F42" s="74"/>
      <c r="G42" s="74"/>
      <c r="H42" s="75"/>
      <c r="I42" s="73" t="str">
        <f t="array" ref="I42">IFERROR(INDEX(入力用シート!$C$66:$N$105,MATCH(11,入力用シート!$L$66:$L$105,0),2),"")</f>
        <v/>
      </c>
      <c r="J42" s="74"/>
      <c r="K42" s="74"/>
      <c r="L42" s="74"/>
      <c r="M42" s="75"/>
      <c r="N42" s="86" t="str">
        <f t="array" ref="N42">IFERROR(INDEX(入力用シート!$C$66:$N$105,MATCH(11,入力用シート!$L$66:$L$105,0),5),"")</f>
        <v/>
      </c>
      <c r="O42" s="87"/>
      <c r="P42" s="86" t="str">
        <f t="array" ref="P42">IFERROR(INDEX(入力用シート!$C$66:$N$105,MATCH(11,入力用シート!$L$66:$L$105,0),6),"")&amp;""</f>
        <v/>
      </c>
      <c r="Q42" s="83"/>
      <c r="R42" s="83"/>
      <c r="S42" s="83"/>
      <c r="T42" s="83"/>
      <c r="U42" s="87"/>
      <c r="V42" s="90"/>
      <c r="W42" s="87"/>
      <c r="X42" s="9"/>
      <c r="Y42" s="9"/>
      <c r="Z42" s="9"/>
    </row>
    <row r="43" spans="1:26" ht="13.5" customHeight="1" x14ac:dyDescent="0.3">
      <c r="A43" s="9"/>
      <c r="B43" s="88"/>
      <c r="C43" s="89"/>
      <c r="D43" s="76" t="str">
        <f t="array" ref="D43">IFERROR(INDEX(入力用シート!$C$66:$N$105,MATCH(11,入力用シート!$L$66:$L$105,0),3),"")</f>
        <v/>
      </c>
      <c r="E43" s="77"/>
      <c r="F43" s="77"/>
      <c r="G43" s="77"/>
      <c r="H43" s="78"/>
      <c r="I43" s="76" t="str">
        <f t="array" ref="I43">IFERROR(INDEX(入力用シート!$C$66:$N$105,MATCH(11,入力用シート!$L$66:$L$105,0),1),"")</f>
        <v/>
      </c>
      <c r="J43" s="77"/>
      <c r="K43" s="77"/>
      <c r="L43" s="77"/>
      <c r="M43" s="78"/>
      <c r="N43" s="88"/>
      <c r="O43" s="89"/>
      <c r="P43" s="88"/>
      <c r="Q43" s="64"/>
      <c r="R43" s="64"/>
      <c r="S43" s="64"/>
      <c r="T43" s="64"/>
      <c r="U43" s="89"/>
      <c r="V43" s="88"/>
      <c r="W43" s="89"/>
      <c r="X43" s="9"/>
      <c r="Y43" s="9"/>
      <c r="Z43" s="9"/>
    </row>
    <row r="44" spans="1:26" ht="13.5" customHeight="1" x14ac:dyDescent="0.3">
      <c r="A44" s="9"/>
      <c r="B44" s="79"/>
      <c r="C44" s="81"/>
      <c r="D44" s="79"/>
      <c r="E44" s="80"/>
      <c r="F44" s="80"/>
      <c r="G44" s="80"/>
      <c r="H44" s="81"/>
      <c r="I44" s="79"/>
      <c r="J44" s="80"/>
      <c r="K44" s="80"/>
      <c r="L44" s="80"/>
      <c r="M44" s="81"/>
      <c r="N44" s="79"/>
      <c r="O44" s="81"/>
      <c r="P44" s="79"/>
      <c r="Q44" s="80"/>
      <c r="R44" s="80"/>
      <c r="S44" s="80"/>
      <c r="T44" s="80"/>
      <c r="U44" s="81"/>
      <c r="V44" s="79"/>
      <c r="W44" s="81"/>
      <c r="X44" s="9"/>
      <c r="Y44" s="9"/>
      <c r="Z44" s="9"/>
    </row>
    <row r="45" spans="1:26" ht="13.5" customHeight="1" x14ac:dyDescent="0.3">
      <c r="A45" s="9"/>
      <c r="B45" s="91" t="s">
        <v>62</v>
      </c>
      <c r="C45" s="87"/>
      <c r="D45" s="73" t="str">
        <f t="array" ref="D45">IFERROR(INDEX(入力用シート!$C$66:$N$105,MATCH(12,入力用シート!$L$66:$L$105,0),4),"")</f>
        <v/>
      </c>
      <c r="E45" s="74"/>
      <c r="F45" s="74"/>
      <c r="G45" s="74"/>
      <c r="H45" s="75"/>
      <c r="I45" s="73" t="str">
        <f t="array" ref="I45">IFERROR(INDEX(入力用シート!$C$66:$N$105,MATCH(12,入力用シート!$L$66:$L$105,0),2),"")</f>
        <v/>
      </c>
      <c r="J45" s="74"/>
      <c r="K45" s="74"/>
      <c r="L45" s="74"/>
      <c r="M45" s="75"/>
      <c r="N45" s="86" t="str">
        <f t="array" ref="N45">IFERROR(INDEX(入力用シート!$C$66:$N$105,MATCH(12,入力用シート!$L$66:$L$105,0),5),"")</f>
        <v/>
      </c>
      <c r="O45" s="87"/>
      <c r="P45" s="86" t="str">
        <f t="array" ref="P45">IFERROR(INDEX(入力用シート!$C$66:$N$105,MATCH(12,入力用シート!$L$66:$L$105,0),6),"")&amp;""</f>
        <v/>
      </c>
      <c r="Q45" s="83"/>
      <c r="R45" s="83"/>
      <c r="S45" s="83"/>
      <c r="T45" s="83"/>
      <c r="U45" s="87"/>
      <c r="V45" s="90"/>
      <c r="W45" s="87"/>
      <c r="X45" s="9"/>
      <c r="Y45" s="9"/>
      <c r="Z45" s="9"/>
    </row>
    <row r="46" spans="1:26" ht="13.5" customHeight="1" x14ac:dyDescent="0.3">
      <c r="A46" s="9"/>
      <c r="B46" s="88"/>
      <c r="C46" s="89"/>
      <c r="D46" s="76" t="str">
        <f t="array" ref="D46">IFERROR(INDEX(入力用シート!$C$66:$N$105,MATCH(12,入力用シート!$L$66:$L$105,0),3),"")</f>
        <v/>
      </c>
      <c r="E46" s="77"/>
      <c r="F46" s="77"/>
      <c r="G46" s="77"/>
      <c r="H46" s="78"/>
      <c r="I46" s="76" t="str">
        <f t="array" ref="I46">IFERROR(INDEX(入力用シート!$C$66:$N$105,MATCH(12,入力用シート!$L$66:$L$105,0),1),"")</f>
        <v/>
      </c>
      <c r="J46" s="77"/>
      <c r="K46" s="77"/>
      <c r="L46" s="77"/>
      <c r="M46" s="78"/>
      <c r="N46" s="88"/>
      <c r="O46" s="89"/>
      <c r="P46" s="88"/>
      <c r="Q46" s="64"/>
      <c r="R46" s="64"/>
      <c r="S46" s="64"/>
      <c r="T46" s="64"/>
      <c r="U46" s="89"/>
      <c r="V46" s="88"/>
      <c r="W46" s="89"/>
      <c r="X46" s="9"/>
      <c r="Y46" s="9"/>
      <c r="Z46" s="9"/>
    </row>
    <row r="47" spans="1:26" ht="13.5" customHeight="1" x14ac:dyDescent="0.3">
      <c r="A47" s="9"/>
      <c r="B47" s="79"/>
      <c r="C47" s="81"/>
      <c r="D47" s="79"/>
      <c r="E47" s="80"/>
      <c r="F47" s="80"/>
      <c r="G47" s="80"/>
      <c r="H47" s="81"/>
      <c r="I47" s="79"/>
      <c r="J47" s="80"/>
      <c r="K47" s="80"/>
      <c r="L47" s="80"/>
      <c r="M47" s="81"/>
      <c r="N47" s="79"/>
      <c r="O47" s="81"/>
      <c r="P47" s="79"/>
      <c r="Q47" s="80"/>
      <c r="R47" s="80"/>
      <c r="S47" s="80"/>
      <c r="T47" s="80"/>
      <c r="U47" s="81"/>
      <c r="V47" s="79"/>
      <c r="W47" s="81"/>
      <c r="X47" s="9"/>
      <c r="Y47" s="9"/>
      <c r="Z47" s="9"/>
    </row>
    <row r="48" spans="1:26" ht="13.5" customHeight="1" x14ac:dyDescent="0.3">
      <c r="A48" s="9"/>
      <c r="B48" s="91" t="s">
        <v>63</v>
      </c>
      <c r="C48" s="87"/>
      <c r="D48" s="73" t="str">
        <f t="array" ref="D48">IFERROR(INDEX(入力用シート!$C$66:$N$105,MATCH(13,入力用シート!$L$66:$L$105,0),4),"")</f>
        <v/>
      </c>
      <c r="E48" s="74"/>
      <c r="F48" s="74"/>
      <c r="G48" s="74"/>
      <c r="H48" s="75"/>
      <c r="I48" s="73" t="str">
        <f t="array" ref="I48">IFERROR(INDEX(入力用シート!$C$66:$N$105,MATCH(13,入力用シート!$L$66:$L$105,0),2),"")</f>
        <v/>
      </c>
      <c r="J48" s="74"/>
      <c r="K48" s="74"/>
      <c r="L48" s="74"/>
      <c r="M48" s="75"/>
      <c r="N48" s="86" t="str">
        <f t="array" ref="N48">IFERROR(INDEX(入力用シート!$C$66:$N$105,MATCH(13,入力用シート!$L$66:$L$105,0),5),"")</f>
        <v/>
      </c>
      <c r="O48" s="87"/>
      <c r="P48" s="86" t="str">
        <f t="array" ref="P48">IFERROR(INDEX(入力用シート!$C$66:$N$105,MATCH(13,入力用シート!$L$66:$L$105,0),6),"")&amp;""</f>
        <v/>
      </c>
      <c r="Q48" s="83"/>
      <c r="R48" s="83"/>
      <c r="S48" s="83"/>
      <c r="T48" s="83"/>
      <c r="U48" s="87"/>
      <c r="V48" s="90"/>
      <c r="W48" s="87"/>
      <c r="X48" s="9"/>
      <c r="Y48" s="9"/>
      <c r="Z48" s="9"/>
    </row>
    <row r="49" spans="1:26" ht="13.5" customHeight="1" x14ac:dyDescent="0.3">
      <c r="A49" s="9"/>
      <c r="B49" s="88"/>
      <c r="C49" s="89"/>
      <c r="D49" s="76" t="str">
        <f t="array" ref="D49">IFERROR(INDEX(入力用シート!$C$66:$N$105,MATCH(13,入力用シート!$L$66:$L$105,0),3),"")</f>
        <v/>
      </c>
      <c r="E49" s="77"/>
      <c r="F49" s="77"/>
      <c r="G49" s="77"/>
      <c r="H49" s="78"/>
      <c r="I49" s="76" t="str">
        <f t="array" ref="I49">IFERROR(INDEX(入力用シート!$C$66:$N$105,MATCH(13,入力用シート!$L$66:$L$105,0),1),"")</f>
        <v/>
      </c>
      <c r="J49" s="77"/>
      <c r="K49" s="77"/>
      <c r="L49" s="77"/>
      <c r="M49" s="78"/>
      <c r="N49" s="88"/>
      <c r="O49" s="89"/>
      <c r="P49" s="88"/>
      <c r="Q49" s="64"/>
      <c r="R49" s="64"/>
      <c r="S49" s="64"/>
      <c r="T49" s="64"/>
      <c r="U49" s="89"/>
      <c r="V49" s="88"/>
      <c r="W49" s="89"/>
      <c r="X49" s="9"/>
      <c r="Y49" s="9"/>
      <c r="Z49" s="9"/>
    </row>
    <row r="50" spans="1:26" ht="13.5" customHeight="1" x14ac:dyDescent="0.3">
      <c r="A50" s="9"/>
      <c r="B50" s="79"/>
      <c r="C50" s="81"/>
      <c r="D50" s="79"/>
      <c r="E50" s="80"/>
      <c r="F50" s="80"/>
      <c r="G50" s="80"/>
      <c r="H50" s="81"/>
      <c r="I50" s="79"/>
      <c r="J50" s="80"/>
      <c r="K50" s="80"/>
      <c r="L50" s="80"/>
      <c r="M50" s="81"/>
      <c r="N50" s="79"/>
      <c r="O50" s="81"/>
      <c r="P50" s="79"/>
      <c r="Q50" s="80"/>
      <c r="R50" s="80"/>
      <c r="S50" s="80"/>
      <c r="T50" s="80"/>
      <c r="U50" s="81"/>
      <c r="V50" s="79"/>
      <c r="W50" s="81"/>
      <c r="X50" s="9"/>
      <c r="Y50" s="9"/>
      <c r="Z50" s="9"/>
    </row>
    <row r="51" spans="1:26" ht="13.5" customHeight="1" x14ac:dyDescent="0.3">
      <c r="A51" s="9"/>
      <c r="B51" s="91" t="s">
        <v>64</v>
      </c>
      <c r="C51" s="87"/>
      <c r="D51" s="73" t="str">
        <f t="array" ref="D51">IFERROR(INDEX(入力用シート!$C$66:$N$105,MATCH(14,入力用シート!$L$66:$L$105,0),4),"")</f>
        <v/>
      </c>
      <c r="E51" s="74"/>
      <c r="F51" s="74"/>
      <c r="G51" s="74"/>
      <c r="H51" s="75"/>
      <c r="I51" s="73" t="str">
        <f t="array" ref="I51">IFERROR(INDEX(入力用シート!$C$66:$N$105,MATCH(14,入力用シート!$L$66:$L$105,0),2),"")</f>
        <v/>
      </c>
      <c r="J51" s="74"/>
      <c r="K51" s="74"/>
      <c r="L51" s="74"/>
      <c r="M51" s="75"/>
      <c r="N51" s="86" t="str">
        <f t="array" ref="N51">IFERROR(INDEX(入力用シート!$C$66:$N$105,MATCH(14,入力用シート!$L$66:$L$105,0),5),"")</f>
        <v/>
      </c>
      <c r="O51" s="87"/>
      <c r="P51" s="86" t="str">
        <f t="array" ref="P51">IFERROR(INDEX(入力用シート!$C$66:$N$105,MATCH(14,入力用シート!$L$66:$L$105,0),6),"")&amp;""</f>
        <v/>
      </c>
      <c r="Q51" s="83"/>
      <c r="R51" s="83"/>
      <c r="S51" s="83"/>
      <c r="T51" s="83"/>
      <c r="U51" s="87"/>
      <c r="V51" s="90"/>
      <c r="W51" s="87"/>
      <c r="X51" s="9"/>
      <c r="Y51" s="9"/>
      <c r="Z51" s="9"/>
    </row>
    <row r="52" spans="1:26" ht="13.5" customHeight="1" x14ac:dyDescent="0.3">
      <c r="A52" s="9"/>
      <c r="B52" s="88"/>
      <c r="C52" s="89"/>
      <c r="D52" s="76" t="str">
        <f t="array" ref="D52">IFERROR(INDEX(入力用シート!$C$66:$N$105,MATCH(14,入力用シート!$L$66:$L$105,0),3),"")</f>
        <v/>
      </c>
      <c r="E52" s="77"/>
      <c r="F52" s="77"/>
      <c r="G52" s="77"/>
      <c r="H52" s="78"/>
      <c r="I52" s="76" t="str">
        <f t="array" ref="I52">IFERROR(INDEX(入力用シート!$C$66:$N$105,MATCH(14,入力用シート!$L$66:$L$105,0),1),"")</f>
        <v/>
      </c>
      <c r="J52" s="77"/>
      <c r="K52" s="77"/>
      <c r="L52" s="77"/>
      <c r="M52" s="78"/>
      <c r="N52" s="88"/>
      <c r="O52" s="89"/>
      <c r="P52" s="88"/>
      <c r="Q52" s="64"/>
      <c r="R52" s="64"/>
      <c r="S52" s="64"/>
      <c r="T52" s="64"/>
      <c r="U52" s="89"/>
      <c r="V52" s="88"/>
      <c r="W52" s="89"/>
      <c r="X52" s="9"/>
      <c r="Y52" s="9"/>
      <c r="Z52" s="9"/>
    </row>
    <row r="53" spans="1:26" ht="13.5" customHeight="1" x14ac:dyDescent="0.3">
      <c r="A53" s="9"/>
      <c r="B53" s="79"/>
      <c r="C53" s="81"/>
      <c r="D53" s="79"/>
      <c r="E53" s="80"/>
      <c r="F53" s="80"/>
      <c r="G53" s="80"/>
      <c r="H53" s="81"/>
      <c r="I53" s="79"/>
      <c r="J53" s="80"/>
      <c r="K53" s="80"/>
      <c r="L53" s="80"/>
      <c r="M53" s="81"/>
      <c r="N53" s="79"/>
      <c r="O53" s="81"/>
      <c r="P53" s="79"/>
      <c r="Q53" s="80"/>
      <c r="R53" s="80"/>
      <c r="S53" s="80"/>
      <c r="T53" s="80"/>
      <c r="U53" s="81"/>
      <c r="V53" s="79"/>
      <c r="W53" s="81"/>
      <c r="X53" s="9"/>
      <c r="Y53" s="9"/>
      <c r="Z53" s="9"/>
    </row>
    <row r="54" spans="1:26" ht="13.5" customHeight="1" x14ac:dyDescent="0.3">
      <c r="A54" s="9"/>
      <c r="B54" s="91" t="s">
        <v>65</v>
      </c>
      <c r="C54" s="87"/>
      <c r="D54" s="73" t="str">
        <f t="array" ref="D54">IFERROR(INDEX(入力用シート!$C$66:$N$105,MATCH(15,入力用シート!$L$66:$L$105,0),4),"")</f>
        <v/>
      </c>
      <c r="E54" s="74"/>
      <c r="F54" s="74"/>
      <c r="G54" s="74"/>
      <c r="H54" s="75"/>
      <c r="I54" s="73" t="str">
        <f t="array" ref="I54">IFERROR(INDEX(入力用シート!$C$66:$N$105,MATCH(15,入力用シート!$L$66:$L$105,0),2),"")</f>
        <v/>
      </c>
      <c r="J54" s="74"/>
      <c r="K54" s="74"/>
      <c r="L54" s="74"/>
      <c r="M54" s="75"/>
      <c r="N54" s="86" t="str">
        <f t="array" ref="N54">IFERROR(INDEX(入力用シート!$C$66:$N$105,MATCH(15,入力用シート!$L$66:$L$105,0),5),"")</f>
        <v/>
      </c>
      <c r="O54" s="87"/>
      <c r="P54" s="86" t="str">
        <f t="array" ref="P54">IFERROR(INDEX(入力用シート!$C$66:$N$105,MATCH(15,入力用シート!$L$66:$L$105,0),6),"")&amp;""</f>
        <v/>
      </c>
      <c r="Q54" s="83"/>
      <c r="R54" s="83"/>
      <c r="S54" s="83"/>
      <c r="T54" s="83"/>
      <c r="U54" s="87"/>
      <c r="V54" s="90"/>
      <c r="W54" s="87"/>
      <c r="X54" s="9"/>
      <c r="Y54" s="9"/>
      <c r="Z54" s="9"/>
    </row>
    <row r="55" spans="1:26" ht="13.5" customHeight="1" x14ac:dyDescent="0.3">
      <c r="A55" s="9"/>
      <c r="B55" s="88"/>
      <c r="C55" s="89"/>
      <c r="D55" s="76" t="str">
        <f t="array" ref="D55">IFERROR(INDEX(入力用シート!$C$66:$N$105,MATCH(15,入力用シート!$L$66:$L$105,0),3),"")</f>
        <v/>
      </c>
      <c r="E55" s="77"/>
      <c r="F55" s="77"/>
      <c r="G55" s="77"/>
      <c r="H55" s="78"/>
      <c r="I55" s="76" t="str">
        <f t="array" ref="I55">IFERROR(INDEX(入力用シート!$C$66:$N$105,MATCH(15,入力用シート!$L$66:$L$105,0),1),"")</f>
        <v/>
      </c>
      <c r="J55" s="77"/>
      <c r="K55" s="77"/>
      <c r="L55" s="77"/>
      <c r="M55" s="78"/>
      <c r="N55" s="88"/>
      <c r="O55" s="89"/>
      <c r="P55" s="88"/>
      <c r="Q55" s="64"/>
      <c r="R55" s="64"/>
      <c r="S55" s="64"/>
      <c r="T55" s="64"/>
      <c r="U55" s="89"/>
      <c r="V55" s="88"/>
      <c r="W55" s="89"/>
      <c r="X55" s="9"/>
      <c r="Y55" s="9"/>
      <c r="Z55" s="9"/>
    </row>
    <row r="56" spans="1:26" ht="13.5" customHeight="1" x14ac:dyDescent="0.3">
      <c r="A56" s="9"/>
      <c r="B56" s="79"/>
      <c r="C56" s="81"/>
      <c r="D56" s="79"/>
      <c r="E56" s="80"/>
      <c r="F56" s="80"/>
      <c r="G56" s="80"/>
      <c r="H56" s="81"/>
      <c r="I56" s="79"/>
      <c r="J56" s="80"/>
      <c r="K56" s="80"/>
      <c r="L56" s="80"/>
      <c r="M56" s="81"/>
      <c r="N56" s="79"/>
      <c r="O56" s="81"/>
      <c r="P56" s="79"/>
      <c r="Q56" s="80"/>
      <c r="R56" s="80"/>
      <c r="S56" s="80"/>
      <c r="T56" s="80"/>
      <c r="U56" s="81"/>
      <c r="V56" s="79"/>
      <c r="W56" s="81"/>
      <c r="X56" s="9"/>
      <c r="Y56" s="9"/>
      <c r="Z56" s="9"/>
    </row>
    <row r="57" spans="1:26" ht="12" customHeight="1" x14ac:dyDescent="0.3">
      <c r="A57" s="9"/>
      <c r="B57" s="82" t="s">
        <v>66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9"/>
      <c r="Y57" s="9"/>
      <c r="Z57" s="9"/>
    </row>
    <row r="58" spans="1:26" ht="12" customHeight="1" x14ac:dyDescent="0.3">
      <c r="A58" s="9"/>
      <c r="B58" s="84" t="s">
        <v>67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9"/>
      <c r="Y58" s="9"/>
      <c r="Z58" s="9"/>
    </row>
    <row r="59" spans="1:26" ht="24" customHeight="1" x14ac:dyDescent="0.3">
      <c r="A59" s="9"/>
      <c r="B59" s="85" t="s">
        <v>68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9"/>
      <c r="Y59" s="9"/>
      <c r="Z59" s="9"/>
    </row>
    <row r="60" spans="1:26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55">
    <mergeCell ref="B15:C17"/>
    <mergeCell ref="D16:H17"/>
    <mergeCell ref="I16:M17"/>
    <mergeCell ref="D18:H18"/>
    <mergeCell ref="D19:H20"/>
    <mergeCell ref="P5:Q5"/>
    <mergeCell ref="R5:S5"/>
    <mergeCell ref="T5:U5"/>
    <mergeCell ref="I13:M14"/>
    <mergeCell ref="P10:U10"/>
    <mergeCell ref="V10:W11"/>
    <mergeCell ref="P11:U11"/>
    <mergeCell ref="N15:O17"/>
    <mergeCell ref="P15:U17"/>
    <mergeCell ref="V15:W17"/>
    <mergeCell ref="B18:C20"/>
    <mergeCell ref="J7:K7"/>
    <mergeCell ref="J8:K8"/>
    <mergeCell ref="D10:H10"/>
    <mergeCell ref="I10:M10"/>
    <mergeCell ref="N10:O11"/>
    <mergeCell ref="D11:H11"/>
    <mergeCell ref="I11:M11"/>
    <mergeCell ref="B10:C11"/>
    <mergeCell ref="D15:H15"/>
    <mergeCell ref="I15:M15"/>
    <mergeCell ref="D12:H12"/>
    <mergeCell ref="I12:M12"/>
    <mergeCell ref="N12:O14"/>
    <mergeCell ref="P12:U14"/>
    <mergeCell ref="V12:W14"/>
    <mergeCell ref="D13:H14"/>
    <mergeCell ref="B12:C14"/>
    <mergeCell ref="U1:W1"/>
    <mergeCell ref="B2:W2"/>
    <mergeCell ref="B3:W3"/>
    <mergeCell ref="C5:D5"/>
    <mergeCell ref="E5:H5"/>
    <mergeCell ref="L5:M5"/>
    <mergeCell ref="N5:O5"/>
    <mergeCell ref="R7:S7"/>
    <mergeCell ref="R8:S8"/>
    <mergeCell ref="B7:C7"/>
    <mergeCell ref="D7:G7"/>
    <mergeCell ref="L7:O7"/>
    <mergeCell ref="T7:W7"/>
    <mergeCell ref="B8:C8"/>
    <mergeCell ref="D8:G8"/>
    <mergeCell ref="L8:O8"/>
    <mergeCell ref="T8:W8"/>
    <mergeCell ref="V5:W5"/>
    <mergeCell ref="I48:M48"/>
    <mergeCell ref="N48:O50"/>
    <mergeCell ref="P48:U50"/>
    <mergeCell ref="V48:W50"/>
    <mergeCell ref="I49:M50"/>
    <mergeCell ref="V27:W29"/>
    <mergeCell ref="I28:M29"/>
    <mergeCell ref="I30:M30"/>
    <mergeCell ref="N30:O32"/>
    <mergeCell ref="P30:U32"/>
    <mergeCell ref="V30:W32"/>
    <mergeCell ref="I31:M32"/>
    <mergeCell ref="I33:M33"/>
    <mergeCell ref="N33:O35"/>
    <mergeCell ref="P33:U35"/>
    <mergeCell ref="V33:W35"/>
    <mergeCell ref="I34:M35"/>
    <mergeCell ref="I27:M27"/>
    <mergeCell ref="N27:O29"/>
    <mergeCell ref="P27:U29"/>
    <mergeCell ref="N36:O38"/>
    <mergeCell ref="P36:U38"/>
    <mergeCell ref="V36:W38"/>
    <mergeCell ref="I36:M36"/>
    <mergeCell ref="I22:M23"/>
    <mergeCell ref="I24:M24"/>
    <mergeCell ref="N24:O26"/>
    <mergeCell ref="P24:U26"/>
    <mergeCell ref="V24:W26"/>
    <mergeCell ref="I25:M26"/>
    <mergeCell ref="P21:U23"/>
    <mergeCell ref="V21:W23"/>
    <mergeCell ref="I18:M18"/>
    <mergeCell ref="N18:O20"/>
    <mergeCell ref="P18:U20"/>
    <mergeCell ref="V18:W20"/>
    <mergeCell ref="I19:M20"/>
    <mergeCell ref="I21:M21"/>
    <mergeCell ref="N21:O23"/>
    <mergeCell ref="B21:C23"/>
    <mergeCell ref="D21:H21"/>
    <mergeCell ref="D22:H23"/>
    <mergeCell ref="B24:C26"/>
    <mergeCell ref="D24:H24"/>
    <mergeCell ref="B27:C29"/>
    <mergeCell ref="D36:H36"/>
    <mergeCell ref="D37:H38"/>
    <mergeCell ref="B30:C32"/>
    <mergeCell ref="D30:H30"/>
    <mergeCell ref="D31:H32"/>
    <mergeCell ref="B33:C35"/>
    <mergeCell ref="D33:H33"/>
    <mergeCell ref="D34:H35"/>
    <mergeCell ref="B36:C38"/>
    <mergeCell ref="D25:H26"/>
    <mergeCell ref="D27:H27"/>
    <mergeCell ref="D28:H29"/>
    <mergeCell ref="B39:C41"/>
    <mergeCell ref="D39:H39"/>
    <mergeCell ref="D40:H41"/>
    <mergeCell ref="B42:C44"/>
    <mergeCell ref="D42:H42"/>
    <mergeCell ref="D43:H44"/>
    <mergeCell ref="B45:C47"/>
    <mergeCell ref="D54:H54"/>
    <mergeCell ref="D55:H56"/>
    <mergeCell ref="B48:C50"/>
    <mergeCell ref="D48:H48"/>
    <mergeCell ref="D49:H50"/>
    <mergeCell ref="B51:C53"/>
    <mergeCell ref="D51:H51"/>
    <mergeCell ref="D52:H53"/>
    <mergeCell ref="B54:C56"/>
    <mergeCell ref="D45:H45"/>
    <mergeCell ref="D46:H47"/>
    <mergeCell ref="I37:M38"/>
    <mergeCell ref="I39:M39"/>
    <mergeCell ref="P39:U41"/>
    <mergeCell ref="V39:W41"/>
    <mergeCell ref="I40:M41"/>
    <mergeCell ref="I42:M42"/>
    <mergeCell ref="P45:U47"/>
    <mergeCell ref="V45:W47"/>
    <mergeCell ref="N39:O41"/>
    <mergeCell ref="N42:O44"/>
    <mergeCell ref="P42:U44"/>
    <mergeCell ref="V42:W44"/>
    <mergeCell ref="I43:M44"/>
    <mergeCell ref="I45:M45"/>
    <mergeCell ref="N45:O47"/>
    <mergeCell ref="I46:M47"/>
    <mergeCell ref="I54:M54"/>
    <mergeCell ref="I55:M56"/>
    <mergeCell ref="B57:W57"/>
    <mergeCell ref="B58:W58"/>
    <mergeCell ref="B59:W59"/>
    <mergeCell ref="N51:O53"/>
    <mergeCell ref="P51:U53"/>
    <mergeCell ref="V51:W53"/>
    <mergeCell ref="I52:M53"/>
    <mergeCell ref="N54:O56"/>
    <mergeCell ref="P54:U56"/>
    <mergeCell ref="V54:W56"/>
    <mergeCell ref="I51:M51"/>
  </mergeCells>
  <phoneticPr fontId="13"/>
  <printOptions horizontalCentered="1"/>
  <pageMargins left="0.23622047244094491" right="0.23622047244094491" top="0.74803149606299213" bottom="0.74803149606299213" header="0" footer="0"/>
  <pageSetup paperSize="9" scale="9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selection activeCell="B2" sqref="B2:W2"/>
    </sheetView>
  </sheetViews>
  <sheetFormatPr defaultColWidth="11.19921875" defaultRowHeight="15" customHeight="1" x14ac:dyDescent="0.3"/>
  <cols>
    <col min="1" max="26" width="2.796875" customWidth="1"/>
  </cols>
  <sheetData>
    <row r="1" spans="1:26" ht="14.2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2" t="s">
        <v>39</v>
      </c>
      <c r="V1" s="64"/>
      <c r="W1" s="64"/>
      <c r="X1" s="9"/>
      <c r="Y1" s="9"/>
      <c r="Z1" s="9"/>
    </row>
    <row r="2" spans="1:26" ht="12" customHeight="1" x14ac:dyDescent="0.3">
      <c r="A2" s="9"/>
      <c r="B2" s="93" t="str">
        <f>男・クラ④!B2</f>
        <v>令和８年度東北中学校体育大会　第６３回東北中学校スキー大会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"/>
      <c r="Y2" s="9"/>
      <c r="Z2" s="9"/>
    </row>
    <row r="3" spans="1:26" ht="12" customHeight="1" x14ac:dyDescent="0.3">
      <c r="A3" s="9"/>
      <c r="B3" s="95" t="s">
        <v>40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9"/>
      <c r="Y3" s="9"/>
      <c r="Z3" s="9"/>
    </row>
    <row r="4" spans="1:26" ht="9" customHeight="1" x14ac:dyDescent="0.3">
      <c r="A4" s="9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9"/>
      <c r="Y4" s="9"/>
      <c r="Z4" s="9"/>
    </row>
    <row r="5" spans="1:26" ht="13.5" customHeight="1" x14ac:dyDescent="0.3">
      <c r="A5" s="9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9"/>
      <c r="K5" s="9"/>
      <c r="L5" s="96" t="s">
        <v>42</v>
      </c>
      <c r="M5" s="67"/>
      <c r="N5" s="96" t="s">
        <v>43</v>
      </c>
      <c r="O5" s="67"/>
      <c r="P5" s="96" t="s">
        <v>44</v>
      </c>
      <c r="Q5" s="67"/>
      <c r="R5" s="96"/>
      <c r="S5" s="67"/>
      <c r="T5" s="96" t="s">
        <v>45</v>
      </c>
      <c r="U5" s="67"/>
      <c r="V5" s="96"/>
      <c r="W5" s="67"/>
      <c r="X5" s="9"/>
      <c r="Y5" s="9"/>
      <c r="Z5" s="9"/>
    </row>
    <row r="6" spans="1:26" ht="9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9"/>
      <c r="B7" s="96" t="s">
        <v>23</v>
      </c>
      <c r="C7" s="67"/>
      <c r="D7" s="97"/>
      <c r="E7" s="66"/>
      <c r="F7" s="66"/>
      <c r="G7" s="67"/>
      <c r="H7" s="9"/>
      <c r="I7" s="9"/>
      <c r="J7" s="96" t="s">
        <v>27</v>
      </c>
      <c r="K7" s="67"/>
      <c r="L7" s="96" t="s">
        <v>43</v>
      </c>
      <c r="M7" s="66"/>
      <c r="N7" s="66"/>
      <c r="O7" s="67"/>
      <c r="P7" s="9"/>
      <c r="Q7" s="9"/>
      <c r="R7" s="96" t="s">
        <v>25</v>
      </c>
      <c r="S7" s="67"/>
      <c r="T7" s="97"/>
      <c r="U7" s="66"/>
      <c r="V7" s="66"/>
      <c r="W7" s="67"/>
      <c r="X7" s="9"/>
      <c r="Y7" s="9"/>
      <c r="Z7" s="9"/>
    </row>
    <row r="8" spans="1:26" ht="13.5" customHeight="1" x14ac:dyDescent="0.3">
      <c r="A8" s="9"/>
      <c r="B8" s="96" t="s">
        <v>24</v>
      </c>
      <c r="C8" s="67"/>
      <c r="D8" s="97"/>
      <c r="E8" s="66"/>
      <c r="F8" s="66"/>
      <c r="G8" s="67"/>
      <c r="H8" s="9"/>
      <c r="I8" s="9"/>
      <c r="J8" s="96" t="s">
        <v>28</v>
      </c>
      <c r="K8" s="67"/>
      <c r="L8" s="97"/>
      <c r="M8" s="66"/>
      <c r="N8" s="66"/>
      <c r="O8" s="67"/>
      <c r="P8" s="9"/>
      <c r="Q8" s="9"/>
      <c r="R8" s="96" t="s">
        <v>26</v>
      </c>
      <c r="S8" s="67"/>
      <c r="T8" s="96"/>
      <c r="U8" s="66"/>
      <c r="V8" s="66"/>
      <c r="W8" s="67"/>
      <c r="X8" s="9"/>
      <c r="Y8" s="9"/>
      <c r="Z8" s="9"/>
    </row>
    <row r="9" spans="1:26" ht="9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9"/>
      <c r="B10" s="86" t="s">
        <v>46</v>
      </c>
      <c r="C10" s="87"/>
      <c r="D10" s="73" t="s">
        <v>19</v>
      </c>
      <c r="E10" s="74"/>
      <c r="F10" s="74"/>
      <c r="G10" s="74"/>
      <c r="H10" s="75"/>
      <c r="I10" s="73" t="s">
        <v>19</v>
      </c>
      <c r="J10" s="74"/>
      <c r="K10" s="74"/>
      <c r="L10" s="74"/>
      <c r="M10" s="75"/>
      <c r="N10" s="86" t="s">
        <v>21</v>
      </c>
      <c r="O10" s="87"/>
      <c r="P10" s="96" t="s">
        <v>47</v>
      </c>
      <c r="Q10" s="66"/>
      <c r="R10" s="66"/>
      <c r="S10" s="66"/>
      <c r="T10" s="66"/>
      <c r="U10" s="67"/>
      <c r="V10" s="86" t="s">
        <v>48</v>
      </c>
      <c r="W10" s="87"/>
      <c r="X10" s="9"/>
      <c r="Y10" s="9"/>
      <c r="Z10" s="9"/>
    </row>
    <row r="11" spans="1:26" ht="13.5" customHeight="1" x14ac:dyDescent="0.3">
      <c r="A11" s="9"/>
      <c r="B11" s="79"/>
      <c r="C11" s="81"/>
      <c r="D11" s="98" t="s">
        <v>20</v>
      </c>
      <c r="E11" s="99"/>
      <c r="F11" s="99"/>
      <c r="G11" s="99"/>
      <c r="H11" s="100"/>
      <c r="I11" s="98" t="s">
        <v>49</v>
      </c>
      <c r="J11" s="99"/>
      <c r="K11" s="99"/>
      <c r="L11" s="99"/>
      <c r="M11" s="100"/>
      <c r="N11" s="79"/>
      <c r="O11" s="81"/>
      <c r="P11" s="96" t="s">
        <v>50</v>
      </c>
      <c r="Q11" s="66"/>
      <c r="R11" s="66"/>
      <c r="S11" s="66"/>
      <c r="T11" s="66"/>
      <c r="U11" s="67"/>
      <c r="V11" s="79"/>
      <c r="W11" s="81"/>
      <c r="X11" s="9"/>
      <c r="Y11" s="9"/>
      <c r="Z11" s="9"/>
    </row>
    <row r="12" spans="1:26" ht="13.5" customHeight="1" x14ac:dyDescent="0.3">
      <c r="A12" s="9"/>
      <c r="B12" s="91" t="s">
        <v>51</v>
      </c>
      <c r="C12" s="87"/>
      <c r="D12" s="73" t="str">
        <f t="array" ref="D12">IFERROR(INDEX(入力用シート!$C$7:$N$61,MATCH(1,入力用シート!$M$7:$M$61,0),4),"")</f>
        <v/>
      </c>
      <c r="E12" s="74"/>
      <c r="F12" s="74"/>
      <c r="G12" s="74"/>
      <c r="H12" s="75"/>
      <c r="I12" s="73" t="str">
        <f t="array" ref="I12">IFERROR(INDEX(入力用シート!$C$7:$N$61,MATCH(1,入力用シート!$M$7:$M$61,0),2),"")</f>
        <v/>
      </c>
      <c r="J12" s="74"/>
      <c r="K12" s="74"/>
      <c r="L12" s="74"/>
      <c r="M12" s="75"/>
      <c r="N12" s="86" t="str">
        <f t="array" ref="N12">IFERROR(INDEX(入力用シート!$C$7:$N$61,MATCH(1,入力用シート!$M$7:$M$61,0),5),"")</f>
        <v/>
      </c>
      <c r="O12" s="87"/>
      <c r="P12" s="86" t="str">
        <f t="array" ref="P12">IFERROR(INDEX(入力用シート!$C$7:$N$61,MATCH(1,入力用シート!$M$7:$M$61,0),6),"")&amp;""</f>
        <v/>
      </c>
      <c r="Q12" s="83"/>
      <c r="R12" s="83"/>
      <c r="S12" s="83"/>
      <c r="T12" s="83"/>
      <c r="U12" s="87"/>
      <c r="V12" s="90"/>
      <c r="W12" s="87"/>
      <c r="X12" s="9"/>
      <c r="Y12" s="9"/>
      <c r="Z12" s="9"/>
    </row>
    <row r="13" spans="1:26" ht="13.5" customHeight="1" x14ac:dyDescent="0.3">
      <c r="A13" s="9"/>
      <c r="B13" s="88"/>
      <c r="C13" s="89"/>
      <c r="D13" s="76" t="str">
        <f t="array" ref="D13">IFERROR(INDEX(入力用シート!$C$7:$N$61,MATCH(1,入力用シート!$M$7:$M$61,0),3),"")</f>
        <v/>
      </c>
      <c r="E13" s="77"/>
      <c r="F13" s="77"/>
      <c r="G13" s="77"/>
      <c r="H13" s="78"/>
      <c r="I13" s="76" t="str">
        <f t="array" ref="I13">IFERROR(INDEX(入力用シート!$C$7:$N$61,MATCH(1,入力用シート!$M$7:$M$61,0),1),"")</f>
        <v/>
      </c>
      <c r="J13" s="77"/>
      <c r="K13" s="77"/>
      <c r="L13" s="77"/>
      <c r="M13" s="78"/>
      <c r="N13" s="88"/>
      <c r="O13" s="89"/>
      <c r="P13" s="88"/>
      <c r="Q13" s="64"/>
      <c r="R13" s="64"/>
      <c r="S13" s="64"/>
      <c r="T13" s="64"/>
      <c r="U13" s="89"/>
      <c r="V13" s="88"/>
      <c r="W13" s="89"/>
      <c r="X13" s="9"/>
      <c r="Y13" s="9"/>
      <c r="Z13" s="9"/>
    </row>
    <row r="14" spans="1:26" ht="13.5" customHeight="1" x14ac:dyDescent="0.3">
      <c r="A14" s="9"/>
      <c r="B14" s="79"/>
      <c r="C14" s="81"/>
      <c r="D14" s="79"/>
      <c r="E14" s="80"/>
      <c r="F14" s="80"/>
      <c r="G14" s="80"/>
      <c r="H14" s="81"/>
      <c r="I14" s="79"/>
      <c r="J14" s="80"/>
      <c r="K14" s="80"/>
      <c r="L14" s="80"/>
      <c r="M14" s="81"/>
      <c r="N14" s="79"/>
      <c r="O14" s="81"/>
      <c r="P14" s="79"/>
      <c r="Q14" s="80"/>
      <c r="R14" s="80"/>
      <c r="S14" s="80"/>
      <c r="T14" s="80"/>
      <c r="U14" s="81"/>
      <c r="V14" s="79"/>
      <c r="W14" s="81"/>
      <c r="X14" s="9"/>
      <c r="Y14" s="9"/>
      <c r="Z14" s="9"/>
    </row>
    <row r="15" spans="1:26" ht="13.5" customHeight="1" x14ac:dyDescent="0.3">
      <c r="A15" s="9"/>
      <c r="B15" s="91" t="s">
        <v>52</v>
      </c>
      <c r="C15" s="87"/>
      <c r="D15" s="73" t="str">
        <f t="array" ref="D15">IFERROR(INDEX(入力用シート!$C$7:$N$61,MATCH(2,入力用シート!$M$7:$M$61,0),4),"")</f>
        <v/>
      </c>
      <c r="E15" s="74"/>
      <c r="F15" s="74"/>
      <c r="G15" s="74"/>
      <c r="H15" s="75"/>
      <c r="I15" s="73" t="str">
        <f t="array" ref="I15">IFERROR(INDEX(入力用シート!$C$7:$N$61,MATCH(2,入力用シート!$M$7:$M$61,0),2),"")</f>
        <v/>
      </c>
      <c r="J15" s="74"/>
      <c r="K15" s="74"/>
      <c r="L15" s="74"/>
      <c r="M15" s="75"/>
      <c r="N15" s="86" t="str">
        <f t="array" ref="N15">IFERROR(INDEX(入力用シート!$C$7:$N$61,MATCH(2,入力用シート!$M$7:$M$61,0),5),"")</f>
        <v/>
      </c>
      <c r="O15" s="87"/>
      <c r="P15" s="86" t="str">
        <f t="array" ref="P15">IFERROR(INDEX(入力用シート!$C$7:$N$61,MATCH(2,入力用シート!$M$7:$M$61,0),6),"")&amp;""</f>
        <v/>
      </c>
      <c r="Q15" s="83"/>
      <c r="R15" s="83"/>
      <c r="S15" s="83"/>
      <c r="T15" s="83"/>
      <c r="U15" s="87"/>
      <c r="V15" s="90"/>
      <c r="W15" s="87"/>
      <c r="X15" s="9"/>
      <c r="Y15" s="9"/>
      <c r="Z15" s="9"/>
    </row>
    <row r="16" spans="1:26" ht="13.5" customHeight="1" x14ac:dyDescent="0.3">
      <c r="A16" s="9"/>
      <c r="B16" s="88"/>
      <c r="C16" s="89"/>
      <c r="D16" s="76" t="str">
        <f t="array" ref="D16">IFERROR(INDEX(入力用シート!$C$7:$N$61,MATCH(2,入力用シート!$M$7:$M$61,0),3),"")</f>
        <v/>
      </c>
      <c r="E16" s="77"/>
      <c r="F16" s="77"/>
      <c r="G16" s="77"/>
      <c r="H16" s="78"/>
      <c r="I16" s="76" t="str">
        <f t="array" ref="I16">IFERROR(INDEX(入力用シート!$C$7:$N$61,MATCH(2,入力用シート!$M$7:$M$61,0),1),"")</f>
        <v/>
      </c>
      <c r="J16" s="77"/>
      <c r="K16" s="77"/>
      <c r="L16" s="77"/>
      <c r="M16" s="78"/>
      <c r="N16" s="88"/>
      <c r="O16" s="89"/>
      <c r="P16" s="88"/>
      <c r="Q16" s="64"/>
      <c r="R16" s="64"/>
      <c r="S16" s="64"/>
      <c r="T16" s="64"/>
      <c r="U16" s="89"/>
      <c r="V16" s="88"/>
      <c r="W16" s="89"/>
      <c r="X16" s="9"/>
      <c r="Y16" s="9"/>
      <c r="Z16" s="9"/>
    </row>
    <row r="17" spans="1:26" ht="13.5" customHeight="1" x14ac:dyDescent="0.3">
      <c r="A17" s="9"/>
      <c r="B17" s="79"/>
      <c r="C17" s="81"/>
      <c r="D17" s="79"/>
      <c r="E17" s="80"/>
      <c r="F17" s="80"/>
      <c r="G17" s="80"/>
      <c r="H17" s="81"/>
      <c r="I17" s="79"/>
      <c r="J17" s="80"/>
      <c r="K17" s="80"/>
      <c r="L17" s="80"/>
      <c r="M17" s="81"/>
      <c r="N17" s="79"/>
      <c r="O17" s="81"/>
      <c r="P17" s="79"/>
      <c r="Q17" s="80"/>
      <c r="R17" s="80"/>
      <c r="S17" s="80"/>
      <c r="T17" s="80"/>
      <c r="U17" s="81"/>
      <c r="V17" s="79"/>
      <c r="W17" s="81"/>
      <c r="X17" s="9"/>
      <c r="Y17" s="9"/>
      <c r="Z17" s="9"/>
    </row>
    <row r="18" spans="1:26" ht="13.5" customHeight="1" x14ac:dyDescent="0.3">
      <c r="A18" s="9"/>
      <c r="B18" s="91" t="s">
        <v>53</v>
      </c>
      <c r="C18" s="87"/>
      <c r="D18" s="73" t="str">
        <f t="array" ref="D18">IFERROR(INDEX(入力用シート!$C$7:$N$61,MATCH(3,入力用シート!$M$7:$M$61,0),4),"")</f>
        <v/>
      </c>
      <c r="E18" s="74"/>
      <c r="F18" s="74"/>
      <c r="G18" s="74"/>
      <c r="H18" s="75"/>
      <c r="I18" s="73" t="str">
        <f t="array" ref="I18">IFERROR(INDEX(入力用シート!$C$7:$N$61,MATCH(3,入力用シート!$M$7:$M$61,0),2),"")</f>
        <v/>
      </c>
      <c r="J18" s="74"/>
      <c r="K18" s="74"/>
      <c r="L18" s="74"/>
      <c r="M18" s="75"/>
      <c r="N18" s="86" t="str">
        <f t="array" ref="N18">IFERROR(INDEX(入力用シート!$C$7:$N$61,MATCH(3,入力用シート!$M$7:$M$61,0),5),"")</f>
        <v/>
      </c>
      <c r="O18" s="87"/>
      <c r="P18" s="86" t="str">
        <f t="array" ref="P18">IFERROR(INDEX(入力用シート!$C$7:$N$61,MATCH(3,入力用シート!$M$7:$M$61,0),6),"")&amp;""</f>
        <v/>
      </c>
      <c r="Q18" s="83"/>
      <c r="R18" s="83"/>
      <c r="S18" s="83"/>
      <c r="T18" s="83"/>
      <c r="U18" s="87"/>
      <c r="V18" s="90"/>
      <c r="W18" s="87"/>
      <c r="X18" s="9"/>
      <c r="Y18" s="9"/>
      <c r="Z18" s="9"/>
    </row>
    <row r="19" spans="1:26" ht="13.5" customHeight="1" x14ac:dyDescent="0.3">
      <c r="A19" s="9"/>
      <c r="B19" s="88"/>
      <c r="C19" s="89"/>
      <c r="D19" s="76" t="str">
        <f t="array" ref="D19">IFERROR(INDEX(入力用シート!$C$7:$N$61,MATCH(3,入力用シート!$M$7:$M$61,0),3),"")</f>
        <v/>
      </c>
      <c r="E19" s="77"/>
      <c r="F19" s="77"/>
      <c r="G19" s="77"/>
      <c r="H19" s="78"/>
      <c r="I19" s="76" t="str">
        <f t="array" ref="I19">IFERROR(INDEX(入力用シート!$C$7:$N$61,MATCH(3,入力用シート!$M$7:$M$61,0),1),"")</f>
        <v/>
      </c>
      <c r="J19" s="77"/>
      <c r="K19" s="77"/>
      <c r="L19" s="77"/>
      <c r="M19" s="78"/>
      <c r="N19" s="88"/>
      <c r="O19" s="89"/>
      <c r="P19" s="88"/>
      <c r="Q19" s="64"/>
      <c r="R19" s="64"/>
      <c r="S19" s="64"/>
      <c r="T19" s="64"/>
      <c r="U19" s="89"/>
      <c r="V19" s="88"/>
      <c r="W19" s="89"/>
      <c r="X19" s="9"/>
      <c r="Y19" s="9"/>
      <c r="Z19" s="9"/>
    </row>
    <row r="20" spans="1:26" ht="13.5" customHeight="1" x14ac:dyDescent="0.3">
      <c r="A20" s="9"/>
      <c r="B20" s="79"/>
      <c r="C20" s="81"/>
      <c r="D20" s="79"/>
      <c r="E20" s="80"/>
      <c r="F20" s="80"/>
      <c r="G20" s="80"/>
      <c r="H20" s="81"/>
      <c r="I20" s="79"/>
      <c r="J20" s="80"/>
      <c r="K20" s="80"/>
      <c r="L20" s="80"/>
      <c r="M20" s="81"/>
      <c r="N20" s="79"/>
      <c r="O20" s="81"/>
      <c r="P20" s="79"/>
      <c r="Q20" s="80"/>
      <c r="R20" s="80"/>
      <c r="S20" s="80"/>
      <c r="T20" s="80"/>
      <c r="U20" s="81"/>
      <c r="V20" s="79"/>
      <c r="W20" s="81"/>
      <c r="X20" s="9"/>
      <c r="Y20" s="9"/>
      <c r="Z20" s="9"/>
    </row>
    <row r="21" spans="1:26" ht="13.5" customHeight="1" x14ac:dyDescent="0.3">
      <c r="A21" s="9"/>
      <c r="B21" s="91" t="s">
        <v>54</v>
      </c>
      <c r="C21" s="87"/>
      <c r="D21" s="73" t="str">
        <f t="array" ref="D21">IFERROR(INDEX(入力用シート!$C$7:$N$61,MATCH(4,入力用シート!$M$7:$M$61,0),4),"")</f>
        <v/>
      </c>
      <c r="E21" s="74"/>
      <c r="F21" s="74"/>
      <c r="G21" s="74"/>
      <c r="H21" s="75"/>
      <c r="I21" s="73" t="str">
        <f t="array" ref="I21">IFERROR(INDEX(入力用シート!$C$7:$N$61,MATCH(4,入力用シート!$M$7:$M$61,0),2),"")</f>
        <v/>
      </c>
      <c r="J21" s="74"/>
      <c r="K21" s="74"/>
      <c r="L21" s="74"/>
      <c r="M21" s="75"/>
      <c r="N21" s="86" t="str">
        <f t="array" ref="N21">IFERROR(INDEX(入力用シート!$C$7:$N$61,MATCH(4,入力用シート!$M$7:$M$61,0),5),"")</f>
        <v/>
      </c>
      <c r="O21" s="87"/>
      <c r="P21" s="86" t="str">
        <f t="array" ref="P21">IFERROR(INDEX(入力用シート!$C$7:$N$61,MATCH(4,入力用シート!$M$7:$M$61,0),6),"")&amp;""</f>
        <v/>
      </c>
      <c r="Q21" s="83"/>
      <c r="R21" s="83"/>
      <c r="S21" s="83"/>
      <c r="T21" s="83"/>
      <c r="U21" s="87"/>
      <c r="V21" s="90"/>
      <c r="W21" s="87"/>
      <c r="X21" s="9"/>
      <c r="Y21" s="9"/>
      <c r="Z21" s="9"/>
    </row>
    <row r="22" spans="1:26" ht="13.5" customHeight="1" x14ac:dyDescent="0.3">
      <c r="A22" s="9"/>
      <c r="B22" s="88"/>
      <c r="C22" s="89"/>
      <c r="D22" s="76" t="str">
        <f t="array" ref="D22">IFERROR(INDEX(入力用シート!$C$7:$N$61,MATCH(4,入力用シート!$M$7:$M$61,0),3),"")</f>
        <v/>
      </c>
      <c r="E22" s="77"/>
      <c r="F22" s="77"/>
      <c r="G22" s="77"/>
      <c r="H22" s="78"/>
      <c r="I22" s="76" t="str">
        <f t="array" ref="I22">IFERROR(INDEX(入力用シート!$C$7:$N$61,MATCH(4,入力用シート!$M$7:$M$61,0),1),"")</f>
        <v/>
      </c>
      <c r="J22" s="77"/>
      <c r="K22" s="77"/>
      <c r="L22" s="77"/>
      <c r="M22" s="78"/>
      <c r="N22" s="88"/>
      <c r="O22" s="89"/>
      <c r="P22" s="88"/>
      <c r="Q22" s="64"/>
      <c r="R22" s="64"/>
      <c r="S22" s="64"/>
      <c r="T22" s="64"/>
      <c r="U22" s="89"/>
      <c r="V22" s="88"/>
      <c r="W22" s="89"/>
      <c r="X22" s="9"/>
      <c r="Y22" s="9"/>
      <c r="Z22" s="9"/>
    </row>
    <row r="23" spans="1:26" ht="13.5" customHeight="1" x14ac:dyDescent="0.3">
      <c r="A23" s="9"/>
      <c r="B23" s="79"/>
      <c r="C23" s="81"/>
      <c r="D23" s="79"/>
      <c r="E23" s="80"/>
      <c r="F23" s="80"/>
      <c r="G23" s="80"/>
      <c r="H23" s="81"/>
      <c r="I23" s="79"/>
      <c r="J23" s="80"/>
      <c r="K23" s="80"/>
      <c r="L23" s="80"/>
      <c r="M23" s="81"/>
      <c r="N23" s="79"/>
      <c r="O23" s="81"/>
      <c r="P23" s="79"/>
      <c r="Q23" s="80"/>
      <c r="R23" s="80"/>
      <c r="S23" s="80"/>
      <c r="T23" s="80"/>
      <c r="U23" s="81"/>
      <c r="V23" s="79"/>
      <c r="W23" s="81"/>
      <c r="X23" s="9"/>
      <c r="Y23" s="9"/>
      <c r="Z23" s="9"/>
    </row>
    <row r="24" spans="1:26" ht="13.5" customHeight="1" x14ac:dyDescent="0.3">
      <c r="A24" s="9"/>
      <c r="B24" s="91" t="s">
        <v>55</v>
      </c>
      <c r="C24" s="87"/>
      <c r="D24" s="73" t="str">
        <f t="array" ref="D24">IFERROR(INDEX(入力用シート!$C$7:$N$61,MATCH(5,入力用シート!$M$7:$M$61,0),4),"")</f>
        <v/>
      </c>
      <c r="E24" s="74"/>
      <c r="F24" s="74"/>
      <c r="G24" s="74"/>
      <c r="H24" s="75"/>
      <c r="I24" s="73" t="str">
        <f t="array" ref="I24">IFERROR(INDEX(入力用シート!$C$7:$N$61,MATCH(5,入力用シート!$M$7:$M$61,0),2),"")</f>
        <v/>
      </c>
      <c r="J24" s="74"/>
      <c r="K24" s="74"/>
      <c r="L24" s="74"/>
      <c r="M24" s="75"/>
      <c r="N24" s="86" t="str">
        <f t="array" ref="N24">IFERROR(INDEX(入力用シート!$C$7:$N$61,MATCH(5,入力用シート!$M$7:$M$61,0),5),"")</f>
        <v/>
      </c>
      <c r="O24" s="87"/>
      <c r="P24" s="86" t="str">
        <f t="array" ref="P24">IFERROR(INDEX(入力用シート!$C$7:$N$61,MATCH(5,入力用シート!$M$7:$M$61,0),6),"")&amp;""</f>
        <v/>
      </c>
      <c r="Q24" s="83"/>
      <c r="R24" s="83"/>
      <c r="S24" s="83"/>
      <c r="T24" s="83"/>
      <c r="U24" s="87"/>
      <c r="V24" s="90"/>
      <c r="W24" s="87"/>
      <c r="X24" s="9"/>
      <c r="Y24" s="9"/>
      <c r="Z24" s="9"/>
    </row>
    <row r="25" spans="1:26" ht="13.5" customHeight="1" x14ac:dyDescent="0.3">
      <c r="A25" s="9"/>
      <c r="B25" s="88"/>
      <c r="C25" s="89"/>
      <c r="D25" s="76" t="str">
        <f t="array" ref="D25">IFERROR(INDEX(入力用シート!$C$7:$N$61,MATCH(5,入力用シート!$M$7:$M$61,0),3),"")</f>
        <v/>
      </c>
      <c r="E25" s="77"/>
      <c r="F25" s="77"/>
      <c r="G25" s="77"/>
      <c r="H25" s="78"/>
      <c r="I25" s="76" t="str">
        <f t="array" ref="I25">IFERROR(INDEX(入力用シート!$C$7:$N$61,MATCH(5,入力用シート!$M$7:$M$61,0),1),"")</f>
        <v/>
      </c>
      <c r="J25" s="77"/>
      <c r="K25" s="77"/>
      <c r="L25" s="77"/>
      <c r="M25" s="78"/>
      <c r="N25" s="88"/>
      <c r="O25" s="89"/>
      <c r="P25" s="88"/>
      <c r="Q25" s="64"/>
      <c r="R25" s="64"/>
      <c r="S25" s="64"/>
      <c r="T25" s="64"/>
      <c r="U25" s="89"/>
      <c r="V25" s="88"/>
      <c r="W25" s="89"/>
      <c r="X25" s="9"/>
      <c r="Y25" s="9"/>
      <c r="Z25" s="9"/>
    </row>
    <row r="26" spans="1:26" ht="13.5" customHeight="1" x14ac:dyDescent="0.3">
      <c r="A26" s="9"/>
      <c r="B26" s="79"/>
      <c r="C26" s="81"/>
      <c r="D26" s="79"/>
      <c r="E26" s="80"/>
      <c r="F26" s="80"/>
      <c r="G26" s="80"/>
      <c r="H26" s="81"/>
      <c r="I26" s="79"/>
      <c r="J26" s="80"/>
      <c r="K26" s="80"/>
      <c r="L26" s="80"/>
      <c r="M26" s="81"/>
      <c r="N26" s="79"/>
      <c r="O26" s="81"/>
      <c r="P26" s="79"/>
      <c r="Q26" s="80"/>
      <c r="R26" s="80"/>
      <c r="S26" s="80"/>
      <c r="T26" s="80"/>
      <c r="U26" s="81"/>
      <c r="V26" s="79"/>
      <c r="W26" s="81"/>
      <c r="X26" s="9"/>
      <c r="Y26" s="9"/>
      <c r="Z26" s="9"/>
    </row>
    <row r="27" spans="1:26" ht="13.5" customHeight="1" x14ac:dyDescent="0.3">
      <c r="A27" s="9"/>
      <c r="B27" s="91" t="s">
        <v>56</v>
      </c>
      <c r="C27" s="87"/>
      <c r="D27" s="73" t="str">
        <f t="array" ref="D27">IFERROR(INDEX(入力用シート!$C$7:$N$61,MATCH(6,入力用シート!$M$7:$M$61,0),4),"")</f>
        <v/>
      </c>
      <c r="E27" s="74"/>
      <c r="F27" s="74"/>
      <c r="G27" s="74"/>
      <c r="H27" s="75"/>
      <c r="I27" s="73" t="str">
        <f t="array" ref="I27">IFERROR(INDEX(入力用シート!$C$7:$N$61,MATCH(6,入力用シート!$M$7:$M$61,0),2),"")</f>
        <v/>
      </c>
      <c r="J27" s="74"/>
      <c r="K27" s="74"/>
      <c r="L27" s="74"/>
      <c r="M27" s="75"/>
      <c r="N27" s="86" t="str">
        <f t="array" ref="N27">IFERROR(INDEX(入力用シート!$C$7:$N$61,MATCH(6,入力用シート!$M$7:$M$61,0),5),"")</f>
        <v/>
      </c>
      <c r="O27" s="87"/>
      <c r="P27" s="86" t="str">
        <f t="array" ref="P27">IFERROR(INDEX(入力用シート!$C$7:$N$61,MATCH(6,入力用シート!$M$7:$M$61,0),6),"")&amp;""</f>
        <v/>
      </c>
      <c r="Q27" s="83"/>
      <c r="R27" s="83"/>
      <c r="S27" s="83"/>
      <c r="T27" s="83"/>
      <c r="U27" s="87"/>
      <c r="V27" s="90"/>
      <c r="W27" s="87"/>
      <c r="X27" s="9"/>
      <c r="Y27" s="9"/>
      <c r="Z27" s="9"/>
    </row>
    <row r="28" spans="1:26" ht="13.5" customHeight="1" x14ac:dyDescent="0.3">
      <c r="A28" s="9"/>
      <c r="B28" s="88"/>
      <c r="C28" s="89"/>
      <c r="D28" s="76" t="str">
        <f t="array" ref="D28">IFERROR(INDEX(入力用シート!$C$7:$N$61,MATCH(6,入力用シート!$M$7:$M$61,0),3),"")</f>
        <v/>
      </c>
      <c r="E28" s="77"/>
      <c r="F28" s="77"/>
      <c r="G28" s="77"/>
      <c r="H28" s="78"/>
      <c r="I28" s="76" t="str">
        <f t="array" ref="I28">IFERROR(INDEX(入力用シート!$C$7:$N$61,MATCH(6,入力用シート!$M$7:$M$61,0),1),"")</f>
        <v/>
      </c>
      <c r="J28" s="77"/>
      <c r="K28" s="77"/>
      <c r="L28" s="77"/>
      <c r="M28" s="78"/>
      <c r="N28" s="88"/>
      <c r="O28" s="89"/>
      <c r="P28" s="88"/>
      <c r="Q28" s="64"/>
      <c r="R28" s="64"/>
      <c r="S28" s="64"/>
      <c r="T28" s="64"/>
      <c r="U28" s="89"/>
      <c r="V28" s="88"/>
      <c r="W28" s="89"/>
      <c r="X28" s="9"/>
      <c r="Y28" s="9"/>
      <c r="Z28" s="9"/>
    </row>
    <row r="29" spans="1:26" ht="13.5" customHeight="1" x14ac:dyDescent="0.3">
      <c r="A29" s="9"/>
      <c r="B29" s="79"/>
      <c r="C29" s="81"/>
      <c r="D29" s="79"/>
      <c r="E29" s="80"/>
      <c r="F29" s="80"/>
      <c r="G29" s="80"/>
      <c r="H29" s="81"/>
      <c r="I29" s="79"/>
      <c r="J29" s="80"/>
      <c r="K29" s="80"/>
      <c r="L29" s="80"/>
      <c r="M29" s="81"/>
      <c r="N29" s="79"/>
      <c r="O29" s="81"/>
      <c r="P29" s="79"/>
      <c r="Q29" s="80"/>
      <c r="R29" s="80"/>
      <c r="S29" s="80"/>
      <c r="T29" s="80"/>
      <c r="U29" s="81"/>
      <c r="V29" s="79"/>
      <c r="W29" s="81"/>
      <c r="X29" s="9"/>
      <c r="Y29" s="9"/>
      <c r="Z29" s="9"/>
    </row>
    <row r="30" spans="1:26" ht="13.5" customHeight="1" x14ac:dyDescent="0.3">
      <c r="A30" s="9"/>
      <c r="B30" s="91" t="s">
        <v>57</v>
      </c>
      <c r="C30" s="87"/>
      <c r="D30" s="73" t="str">
        <f t="array" ref="D30">IFERROR(INDEX(入力用シート!$C$7:$N$61,MATCH(7,入力用シート!$M$7:$M$61,0),4),"")</f>
        <v/>
      </c>
      <c r="E30" s="74"/>
      <c r="F30" s="74"/>
      <c r="G30" s="74"/>
      <c r="H30" s="75"/>
      <c r="I30" s="73" t="str">
        <f t="array" ref="I30">IFERROR(INDEX(入力用シート!$C$7:$N$61,MATCH(7,入力用シート!$M$7:$M$61,0),2),"")</f>
        <v/>
      </c>
      <c r="J30" s="74"/>
      <c r="K30" s="74"/>
      <c r="L30" s="74"/>
      <c r="M30" s="75"/>
      <c r="N30" s="86" t="str">
        <f t="array" ref="N30">IFERROR(INDEX(入力用シート!$C$7:$N$61,MATCH(7,入力用シート!$M$7:$M$61,0),5),"")</f>
        <v/>
      </c>
      <c r="O30" s="87"/>
      <c r="P30" s="86" t="str">
        <f t="array" ref="P30">IFERROR(INDEX(入力用シート!$C$7:$N$61,MATCH(7,入力用シート!$M$7:$M$61,0),6),"")&amp;""</f>
        <v/>
      </c>
      <c r="Q30" s="83"/>
      <c r="R30" s="83"/>
      <c r="S30" s="83"/>
      <c r="T30" s="83"/>
      <c r="U30" s="87"/>
      <c r="V30" s="90"/>
      <c r="W30" s="87"/>
      <c r="X30" s="9"/>
      <c r="Y30" s="9"/>
      <c r="Z30" s="9"/>
    </row>
    <row r="31" spans="1:26" ht="13.5" customHeight="1" x14ac:dyDescent="0.3">
      <c r="A31" s="9"/>
      <c r="B31" s="88"/>
      <c r="C31" s="89"/>
      <c r="D31" s="76" t="str">
        <f t="array" ref="D31">IFERROR(INDEX(入力用シート!$C$7:$N$61,MATCH(7,入力用シート!$M$7:$M$61,0),3),"")</f>
        <v/>
      </c>
      <c r="E31" s="77"/>
      <c r="F31" s="77"/>
      <c r="G31" s="77"/>
      <c r="H31" s="78"/>
      <c r="I31" s="76" t="str">
        <f t="array" ref="I31">IFERROR(INDEX(入力用シート!$C$7:$N$61,MATCH(7,入力用シート!$M$7:$M$61,0),1),"")</f>
        <v/>
      </c>
      <c r="J31" s="77"/>
      <c r="K31" s="77"/>
      <c r="L31" s="77"/>
      <c r="M31" s="78"/>
      <c r="N31" s="88"/>
      <c r="O31" s="89"/>
      <c r="P31" s="88"/>
      <c r="Q31" s="64"/>
      <c r="R31" s="64"/>
      <c r="S31" s="64"/>
      <c r="T31" s="64"/>
      <c r="U31" s="89"/>
      <c r="V31" s="88"/>
      <c r="W31" s="89"/>
      <c r="X31" s="9"/>
      <c r="Y31" s="9"/>
      <c r="Z31" s="9"/>
    </row>
    <row r="32" spans="1:26" ht="13.5" customHeight="1" x14ac:dyDescent="0.3">
      <c r="A32" s="9"/>
      <c r="B32" s="79"/>
      <c r="C32" s="81"/>
      <c r="D32" s="79"/>
      <c r="E32" s="80"/>
      <c r="F32" s="80"/>
      <c r="G32" s="80"/>
      <c r="H32" s="81"/>
      <c r="I32" s="79"/>
      <c r="J32" s="80"/>
      <c r="K32" s="80"/>
      <c r="L32" s="80"/>
      <c r="M32" s="81"/>
      <c r="N32" s="79"/>
      <c r="O32" s="81"/>
      <c r="P32" s="79"/>
      <c r="Q32" s="80"/>
      <c r="R32" s="80"/>
      <c r="S32" s="80"/>
      <c r="T32" s="80"/>
      <c r="U32" s="81"/>
      <c r="V32" s="79"/>
      <c r="W32" s="81"/>
      <c r="X32" s="9"/>
      <c r="Y32" s="9"/>
      <c r="Z32" s="9"/>
    </row>
    <row r="33" spans="1:26" ht="13.5" customHeight="1" x14ac:dyDescent="0.3">
      <c r="A33" s="9"/>
      <c r="B33" s="91" t="s">
        <v>58</v>
      </c>
      <c r="C33" s="87"/>
      <c r="D33" s="73" t="str">
        <f t="array" ref="D33">IFERROR(INDEX(入力用シート!$C$7:$N$61,MATCH(8,入力用シート!$M$7:$M$61,0),4),"")</f>
        <v/>
      </c>
      <c r="E33" s="74"/>
      <c r="F33" s="74"/>
      <c r="G33" s="74"/>
      <c r="H33" s="75"/>
      <c r="I33" s="73" t="str">
        <f t="array" ref="I33">IFERROR(INDEX(入力用シート!$C$7:$N$61,MATCH(8,入力用シート!$M$7:$M$61,0),2),"")</f>
        <v/>
      </c>
      <c r="J33" s="74"/>
      <c r="K33" s="74"/>
      <c r="L33" s="74"/>
      <c r="M33" s="75"/>
      <c r="N33" s="86" t="str">
        <f t="array" ref="N33">IFERROR(INDEX(入力用シート!$C$7:$N$61,MATCH(8,入力用シート!$M$7:$M$61,0),5),"")</f>
        <v/>
      </c>
      <c r="O33" s="87"/>
      <c r="P33" s="86" t="str">
        <f t="array" ref="P33">IFERROR(INDEX(入力用シート!$C$7:$N$61,MATCH(8,入力用シート!$M$7:$M$61,0),6),"")&amp;""</f>
        <v/>
      </c>
      <c r="Q33" s="83"/>
      <c r="R33" s="83"/>
      <c r="S33" s="83"/>
      <c r="T33" s="83"/>
      <c r="U33" s="87"/>
      <c r="V33" s="90"/>
      <c r="W33" s="87"/>
      <c r="X33" s="9"/>
      <c r="Y33" s="9"/>
      <c r="Z33" s="9"/>
    </row>
    <row r="34" spans="1:26" ht="13.5" customHeight="1" x14ac:dyDescent="0.3">
      <c r="A34" s="9"/>
      <c r="B34" s="88"/>
      <c r="C34" s="89"/>
      <c r="D34" s="76" t="str">
        <f t="array" ref="D34">IFERROR(INDEX(入力用シート!$C$7:$N$61,MATCH(8,入力用シート!$M$7:$M$61,0),3),"")</f>
        <v/>
      </c>
      <c r="E34" s="77"/>
      <c r="F34" s="77"/>
      <c r="G34" s="77"/>
      <c r="H34" s="78"/>
      <c r="I34" s="76" t="str">
        <f t="array" ref="I34">IFERROR(INDEX(入力用シート!$C$7:$N$61,MATCH(8,入力用シート!$M$7:$M$61,0),1),"")</f>
        <v/>
      </c>
      <c r="J34" s="77"/>
      <c r="K34" s="77"/>
      <c r="L34" s="77"/>
      <c r="M34" s="78"/>
      <c r="N34" s="88"/>
      <c r="O34" s="89"/>
      <c r="P34" s="88"/>
      <c r="Q34" s="64"/>
      <c r="R34" s="64"/>
      <c r="S34" s="64"/>
      <c r="T34" s="64"/>
      <c r="U34" s="89"/>
      <c r="V34" s="88"/>
      <c r="W34" s="89"/>
      <c r="X34" s="9"/>
      <c r="Y34" s="9"/>
      <c r="Z34" s="9"/>
    </row>
    <row r="35" spans="1:26" ht="13.5" customHeight="1" x14ac:dyDescent="0.3">
      <c r="A35" s="9"/>
      <c r="B35" s="79"/>
      <c r="C35" s="81"/>
      <c r="D35" s="79"/>
      <c r="E35" s="80"/>
      <c r="F35" s="80"/>
      <c r="G35" s="80"/>
      <c r="H35" s="81"/>
      <c r="I35" s="79"/>
      <c r="J35" s="80"/>
      <c r="K35" s="80"/>
      <c r="L35" s="80"/>
      <c r="M35" s="81"/>
      <c r="N35" s="79"/>
      <c r="O35" s="81"/>
      <c r="P35" s="79"/>
      <c r="Q35" s="80"/>
      <c r="R35" s="80"/>
      <c r="S35" s="80"/>
      <c r="T35" s="80"/>
      <c r="U35" s="81"/>
      <c r="V35" s="79"/>
      <c r="W35" s="81"/>
      <c r="X35" s="9"/>
      <c r="Y35" s="9"/>
      <c r="Z35" s="9"/>
    </row>
    <row r="36" spans="1:26" ht="13.5" customHeight="1" x14ac:dyDescent="0.3">
      <c r="A36" s="9"/>
      <c r="B36" s="91" t="s">
        <v>59</v>
      </c>
      <c r="C36" s="87"/>
      <c r="D36" s="73" t="str">
        <f t="array" ref="D36">IFERROR(INDEX(入力用シート!$C$7:$N$61,MATCH(9,入力用シート!$M$7:$M$61,0),4),"")</f>
        <v/>
      </c>
      <c r="E36" s="74"/>
      <c r="F36" s="74"/>
      <c r="G36" s="74"/>
      <c r="H36" s="75"/>
      <c r="I36" s="73" t="str">
        <f t="array" ref="I36">IFERROR(INDEX(入力用シート!$C$7:$N$61,MATCH(9,入力用シート!$M$7:$M$61,0),2),"")</f>
        <v/>
      </c>
      <c r="J36" s="74"/>
      <c r="K36" s="74"/>
      <c r="L36" s="74"/>
      <c r="M36" s="75"/>
      <c r="N36" s="86" t="str">
        <f t="array" ref="N36">IFERROR(INDEX(入力用シート!$C$7:$N$61,MATCH(9,入力用シート!$M$7:$M$61,0),5),"")</f>
        <v/>
      </c>
      <c r="O36" s="87"/>
      <c r="P36" s="86" t="str">
        <f t="array" ref="P36">IFERROR(INDEX(入力用シート!$C$7:$N$61,MATCH(9,入力用シート!$M$7:$M$61,0),6),"")&amp;""</f>
        <v/>
      </c>
      <c r="Q36" s="83"/>
      <c r="R36" s="83"/>
      <c r="S36" s="83"/>
      <c r="T36" s="83"/>
      <c r="U36" s="87"/>
      <c r="V36" s="90"/>
      <c r="W36" s="87"/>
      <c r="X36" s="9"/>
      <c r="Y36" s="9"/>
      <c r="Z36" s="9"/>
    </row>
    <row r="37" spans="1:26" ht="13.5" customHeight="1" x14ac:dyDescent="0.3">
      <c r="A37" s="9"/>
      <c r="B37" s="88"/>
      <c r="C37" s="89"/>
      <c r="D37" s="76" t="str">
        <f t="array" ref="D37">IFERROR(INDEX(入力用シート!$C$7:$N$61,MATCH(9,入力用シート!$M$7:$M$61,0),3),"")</f>
        <v/>
      </c>
      <c r="E37" s="77"/>
      <c r="F37" s="77"/>
      <c r="G37" s="77"/>
      <c r="H37" s="78"/>
      <c r="I37" s="76" t="str">
        <f t="array" ref="I37">IFERROR(INDEX(入力用シート!$C$7:$N$61,MATCH(9,入力用シート!$M$7:$M$61,0),1),"")</f>
        <v/>
      </c>
      <c r="J37" s="77"/>
      <c r="K37" s="77"/>
      <c r="L37" s="77"/>
      <c r="M37" s="78"/>
      <c r="N37" s="88"/>
      <c r="O37" s="89"/>
      <c r="P37" s="88"/>
      <c r="Q37" s="64"/>
      <c r="R37" s="64"/>
      <c r="S37" s="64"/>
      <c r="T37" s="64"/>
      <c r="U37" s="89"/>
      <c r="V37" s="88"/>
      <c r="W37" s="89"/>
      <c r="X37" s="9"/>
      <c r="Y37" s="9"/>
      <c r="Z37" s="9"/>
    </row>
    <row r="38" spans="1:26" ht="13.5" customHeight="1" x14ac:dyDescent="0.3">
      <c r="A38" s="9"/>
      <c r="B38" s="79"/>
      <c r="C38" s="81"/>
      <c r="D38" s="79"/>
      <c r="E38" s="80"/>
      <c r="F38" s="80"/>
      <c r="G38" s="80"/>
      <c r="H38" s="81"/>
      <c r="I38" s="79"/>
      <c r="J38" s="80"/>
      <c r="K38" s="80"/>
      <c r="L38" s="80"/>
      <c r="M38" s="81"/>
      <c r="N38" s="79"/>
      <c r="O38" s="81"/>
      <c r="P38" s="79"/>
      <c r="Q38" s="80"/>
      <c r="R38" s="80"/>
      <c r="S38" s="80"/>
      <c r="T38" s="80"/>
      <c r="U38" s="81"/>
      <c r="V38" s="79"/>
      <c r="W38" s="81"/>
      <c r="X38" s="9"/>
      <c r="Y38" s="9"/>
      <c r="Z38" s="9"/>
    </row>
    <row r="39" spans="1:26" ht="13.5" customHeight="1" x14ac:dyDescent="0.3">
      <c r="A39" s="9"/>
      <c r="B39" s="91" t="s">
        <v>60</v>
      </c>
      <c r="C39" s="87"/>
      <c r="D39" s="73" t="str">
        <f t="array" ref="D39">IFERROR(INDEX(入力用シート!$C$7:$N$61,MATCH(10,入力用シート!$M$7:$M$61,0),4),"")</f>
        <v/>
      </c>
      <c r="E39" s="74"/>
      <c r="F39" s="74"/>
      <c r="G39" s="74"/>
      <c r="H39" s="75"/>
      <c r="I39" s="73" t="str">
        <f t="array" ref="I39">IFERROR(INDEX(入力用シート!$C$7:$N$61,MATCH(10,入力用シート!$M$7:$M$61,0),2),"")</f>
        <v/>
      </c>
      <c r="J39" s="74"/>
      <c r="K39" s="74"/>
      <c r="L39" s="74"/>
      <c r="M39" s="75"/>
      <c r="N39" s="86" t="str">
        <f t="array" ref="N39">IFERROR(INDEX(入力用シート!$C$7:$N$61,MATCH(10,入力用シート!$M$7:$M$61,0),5),"")</f>
        <v/>
      </c>
      <c r="O39" s="87"/>
      <c r="P39" s="86" t="str">
        <f t="array" ref="P39">IFERROR(INDEX(入力用シート!$C$7:$N$61,MATCH(10,入力用シート!$M$7:$M$61,0),6),"")&amp;""</f>
        <v/>
      </c>
      <c r="Q39" s="83"/>
      <c r="R39" s="83"/>
      <c r="S39" s="83"/>
      <c r="T39" s="83"/>
      <c r="U39" s="87"/>
      <c r="V39" s="90"/>
      <c r="W39" s="87"/>
      <c r="X39" s="9"/>
      <c r="Y39" s="9"/>
      <c r="Z39" s="9"/>
    </row>
    <row r="40" spans="1:26" ht="13.5" customHeight="1" x14ac:dyDescent="0.3">
      <c r="A40" s="9"/>
      <c r="B40" s="88"/>
      <c r="C40" s="89"/>
      <c r="D40" s="76" t="str">
        <f t="array" ref="D40">IFERROR(INDEX(入力用シート!$C$7:$N$61,MATCH(10,入力用シート!$M$7:$M$61,0),3),"")</f>
        <v/>
      </c>
      <c r="E40" s="77"/>
      <c r="F40" s="77"/>
      <c r="G40" s="77"/>
      <c r="H40" s="78"/>
      <c r="I40" s="76" t="str">
        <f t="array" ref="I40">IFERROR(INDEX(入力用シート!$C$7:$N$61,MATCH(10,入力用シート!$M$7:$M$61,0),1),"")</f>
        <v/>
      </c>
      <c r="J40" s="77"/>
      <c r="K40" s="77"/>
      <c r="L40" s="77"/>
      <c r="M40" s="78"/>
      <c r="N40" s="88"/>
      <c r="O40" s="89"/>
      <c r="P40" s="88"/>
      <c r="Q40" s="64"/>
      <c r="R40" s="64"/>
      <c r="S40" s="64"/>
      <c r="T40" s="64"/>
      <c r="U40" s="89"/>
      <c r="V40" s="88"/>
      <c r="W40" s="89"/>
      <c r="X40" s="9"/>
      <c r="Y40" s="9"/>
      <c r="Z40" s="9"/>
    </row>
    <row r="41" spans="1:26" ht="13.5" customHeight="1" x14ac:dyDescent="0.3">
      <c r="A41" s="9"/>
      <c r="B41" s="79"/>
      <c r="C41" s="81"/>
      <c r="D41" s="79"/>
      <c r="E41" s="80"/>
      <c r="F41" s="80"/>
      <c r="G41" s="80"/>
      <c r="H41" s="81"/>
      <c r="I41" s="79"/>
      <c r="J41" s="80"/>
      <c r="K41" s="80"/>
      <c r="L41" s="80"/>
      <c r="M41" s="81"/>
      <c r="N41" s="79"/>
      <c r="O41" s="81"/>
      <c r="P41" s="79"/>
      <c r="Q41" s="80"/>
      <c r="R41" s="80"/>
      <c r="S41" s="80"/>
      <c r="T41" s="80"/>
      <c r="U41" s="81"/>
      <c r="V41" s="79"/>
      <c r="W41" s="81"/>
      <c r="X41" s="9"/>
      <c r="Y41" s="9"/>
      <c r="Z41" s="9"/>
    </row>
    <row r="42" spans="1:26" ht="13.5" customHeight="1" x14ac:dyDescent="0.3">
      <c r="A42" s="9"/>
      <c r="B42" s="91" t="s">
        <v>61</v>
      </c>
      <c r="C42" s="87"/>
      <c r="D42" s="73" t="str">
        <f t="array" ref="D42">IFERROR(INDEX(入力用シート!$C$7:$N$61,MATCH(11,入力用シート!$M$7:$M$61,0),4),"")</f>
        <v/>
      </c>
      <c r="E42" s="74"/>
      <c r="F42" s="74"/>
      <c r="G42" s="74"/>
      <c r="H42" s="75"/>
      <c r="I42" s="73" t="str">
        <f t="array" ref="I42">IFERROR(INDEX(入力用シート!$C$7:$N$61,MATCH(11,入力用シート!$M$7:$M$61,0),2),"")</f>
        <v/>
      </c>
      <c r="J42" s="74"/>
      <c r="K42" s="74"/>
      <c r="L42" s="74"/>
      <c r="M42" s="75"/>
      <c r="N42" s="86" t="str">
        <f t="array" ref="N42">IFERROR(INDEX(入力用シート!$C$7:$N$61,MATCH(11,入力用シート!$M$7:$M$61,0),5),"")</f>
        <v/>
      </c>
      <c r="O42" s="87"/>
      <c r="P42" s="86" t="str">
        <f t="array" ref="P42">IFERROR(INDEX(入力用シート!$C$7:$N$61,MATCH(11,入力用シート!$M$7:$M$61,0),6),"")&amp;""</f>
        <v/>
      </c>
      <c r="Q42" s="83"/>
      <c r="R42" s="83"/>
      <c r="S42" s="83"/>
      <c r="T42" s="83"/>
      <c r="U42" s="87"/>
      <c r="V42" s="90"/>
      <c r="W42" s="87"/>
      <c r="X42" s="9"/>
      <c r="Y42" s="9"/>
      <c r="Z42" s="9"/>
    </row>
    <row r="43" spans="1:26" ht="13.5" customHeight="1" x14ac:dyDescent="0.3">
      <c r="A43" s="9"/>
      <c r="B43" s="88"/>
      <c r="C43" s="89"/>
      <c r="D43" s="76" t="str">
        <f t="array" ref="D43">IFERROR(INDEX(入力用シート!$C$7:$N$61,MATCH(11,入力用シート!$M$7:$M$61,0),3),"")</f>
        <v/>
      </c>
      <c r="E43" s="77"/>
      <c r="F43" s="77"/>
      <c r="G43" s="77"/>
      <c r="H43" s="78"/>
      <c r="I43" s="76" t="str">
        <f t="array" ref="I43">IFERROR(INDEX(入力用シート!$C$7:$N$61,MATCH(11,入力用シート!$M$7:$M$61,0),1),"")</f>
        <v/>
      </c>
      <c r="J43" s="77"/>
      <c r="K43" s="77"/>
      <c r="L43" s="77"/>
      <c r="M43" s="78"/>
      <c r="N43" s="88"/>
      <c r="O43" s="89"/>
      <c r="P43" s="88"/>
      <c r="Q43" s="64"/>
      <c r="R43" s="64"/>
      <c r="S43" s="64"/>
      <c r="T43" s="64"/>
      <c r="U43" s="89"/>
      <c r="V43" s="88"/>
      <c r="W43" s="89"/>
      <c r="X43" s="9"/>
      <c r="Y43" s="9"/>
      <c r="Z43" s="9"/>
    </row>
    <row r="44" spans="1:26" ht="13.5" customHeight="1" x14ac:dyDescent="0.3">
      <c r="A44" s="9"/>
      <c r="B44" s="79"/>
      <c r="C44" s="81"/>
      <c r="D44" s="79"/>
      <c r="E44" s="80"/>
      <c r="F44" s="80"/>
      <c r="G44" s="80"/>
      <c r="H44" s="81"/>
      <c r="I44" s="79"/>
      <c r="J44" s="80"/>
      <c r="K44" s="80"/>
      <c r="L44" s="80"/>
      <c r="M44" s="81"/>
      <c r="N44" s="79"/>
      <c r="O44" s="81"/>
      <c r="P44" s="79"/>
      <c r="Q44" s="80"/>
      <c r="R44" s="80"/>
      <c r="S44" s="80"/>
      <c r="T44" s="80"/>
      <c r="U44" s="81"/>
      <c r="V44" s="79"/>
      <c r="W44" s="81"/>
      <c r="X44" s="9"/>
      <c r="Y44" s="9"/>
      <c r="Z44" s="9"/>
    </row>
    <row r="45" spans="1:26" ht="13.5" customHeight="1" x14ac:dyDescent="0.3">
      <c r="A45" s="9"/>
      <c r="B45" s="91" t="s">
        <v>62</v>
      </c>
      <c r="C45" s="87"/>
      <c r="D45" s="73" t="str">
        <f t="array" ref="D45">IFERROR(INDEX(入力用シート!$C$7:$N$61,MATCH(12,入力用シート!$M$7:$M$61,0),4),"")</f>
        <v/>
      </c>
      <c r="E45" s="74"/>
      <c r="F45" s="74"/>
      <c r="G45" s="74"/>
      <c r="H45" s="75"/>
      <c r="I45" s="73" t="str">
        <f t="array" ref="I45">IFERROR(INDEX(入力用シート!$C$7:$N$61,MATCH(12,入力用シート!$M$7:$M$61,0),2),"")</f>
        <v/>
      </c>
      <c r="J45" s="74"/>
      <c r="K45" s="74"/>
      <c r="L45" s="74"/>
      <c r="M45" s="75"/>
      <c r="N45" s="86" t="str">
        <f t="array" ref="N45">IFERROR(INDEX(入力用シート!$C$7:$N$61,MATCH(12,入力用シート!$M$7:$M$61,0),5),"")</f>
        <v/>
      </c>
      <c r="O45" s="87"/>
      <c r="P45" s="86" t="str">
        <f t="array" ref="P45">IFERROR(INDEX(入力用シート!$C$7:$N$61,MATCH(12,入力用シート!$M$7:$M$61,0),6),"")&amp;""</f>
        <v/>
      </c>
      <c r="Q45" s="83"/>
      <c r="R45" s="83"/>
      <c r="S45" s="83"/>
      <c r="T45" s="83"/>
      <c r="U45" s="87"/>
      <c r="V45" s="90"/>
      <c r="W45" s="87"/>
      <c r="X45" s="9"/>
      <c r="Y45" s="9"/>
      <c r="Z45" s="9"/>
    </row>
    <row r="46" spans="1:26" ht="13.5" customHeight="1" x14ac:dyDescent="0.3">
      <c r="A46" s="9"/>
      <c r="B46" s="88"/>
      <c r="C46" s="89"/>
      <c r="D46" s="76" t="str">
        <f t="array" ref="D46">IFERROR(INDEX(入力用シート!$C$7:$N$61,MATCH(12,入力用シート!$M$7:$M$61,0),3),"")</f>
        <v/>
      </c>
      <c r="E46" s="77"/>
      <c r="F46" s="77"/>
      <c r="G46" s="77"/>
      <c r="H46" s="78"/>
      <c r="I46" s="76" t="str">
        <f t="array" ref="I46">IFERROR(INDEX(入力用シート!$C$7:$N$61,MATCH(12,入力用シート!$M$7:$M$61,0),1),"")</f>
        <v/>
      </c>
      <c r="J46" s="77"/>
      <c r="K46" s="77"/>
      <c r="L46" s="77"/>
      <c r="M46" s="78"/>
      <c r="N46" s="88"/>
      <c r="O46" s="89"/>
      <c r="P46" s="88"/>
      <c r="Q46" s="64"/>
      <c r="R46" s="64"/>
      <c r="S46" s="64"/>
      <c r="T46" s="64"/>
      <c r="U46" s="89"/>
      <c r="V46" s="88"/>
      <c r="W46" s="89"/>
      <c r="X46" s="9"/>
      <c r="Y46" s="9"/>
      <c r="Z46" s="9"/>
    </row>
    <row r="47" spans="1:26" ht="13.5" customHeight="1" x14ac:dyDescent="0.3">
      <c r="A47" s="9"/>
      <c r="B47" s="79"/>
      <c r="C47" s="81"/>
      <c r="D47" s="79"/>
      <c r="E47" s="80"/>
      <c r="F47" s="80"/>
      <c r="G47" s="80"/>
      <c r="H47" s="81"/>
      <c r="I47" s="79"/>
      <c r="J47" s="80"/>
      <c r="K47" s="80"/>
      <c r="L47" s="80"/>
      <c r="M47" s="81"/>
      <c r="N47" s="79"/>
      <c r="O47" s="81"/>
      <c r="P47" s="79"/>
      <c r="Q47" s="80"/>
      <c r="R47" s="80"/>
      <c r="S47" s="80"/>
      <c r="T47" s="80"/>
      <c r="U47" s="81"/>
      <c r="V47" s="79"/>
      <c r="W47" s="81"/>
      <c r="X47" s="9"/>
      <c r="Y47" s="9"/>
      <c r="Z47" s="9"/>
    </row>
    <row r="48" spans="1:26" ht="13.5" customHeight="1" x14ac:dyDescent="0.3">
      <c r="A48" s="9"/>
      <c r="B48" s="91" t="s">
        <v>63</v>
      </c>
      <c r="C48" s="87"/>
      <c r="D48" s="73" t="str">
        <f t="array" ref="D48">IFERROR(INDEX(入力用シート!$C$7:$N$61,MATCH(13,入力用シート!$M$7:$M$61,0),4),"")</f>
        <v/>
      </c>
      <c r="E48" s="74"/>
      <c r="F48" s="74"/>
      <c r="G48" s="74"/>
      <c r="H48" s="75"/>
      <c r="I48" s="73" t="str">
        <f t="array" ref="I48">IFERROR(INDEX(入力用シート!$C$7:$N$61,MATCH(13,入力用シート!$M$7:$M$61,0),2),"")</f>
        <v/>
      </c>
      <c r="J48" s="74"/>
      <c r="K48" s="74"/>
      <c r="L48" s="74"/>
      <c r="M48" s="75"/>
      <c r="N48" s="86" t="str">
        <f t="array" ref="N48">IFERROR(INDEX(入力用シート!$C$7:$N$61,MATCH(13,入力用シート!$M$7:$M$61,0),5),"")</f>
        <v/>
      </c>
      <c r="O48" s="87"/>
      <c r="P48" s="86" t="str">
        <f t="array" ref="P48">IFERROR(INDEX(入力用シート!$C$7:$N$61,MATCH(13,入力用シート!$M$7:$M$61,0),6),"")&amp;""</f>
        <v/>
      </c>
      <c r="Q48" s="83"/>
      <c r="R48" s="83"/>
      <c r="S48" s="83"/>
      <c r="T48" s="83"/>
      <c r="U48" s="87"/>
      <c r="V48" s="90"/>
      <c r="W48" s="87"/>
      <c r="X48" s="9"/>
      <c r="Y48" s="9"/>
      <c r="Z48" s="9"/>
    </row>
    <row r="49" spans="1:26" ht="13.5" customHeight="1" x14ac:dyDescent="0.3">
      <c r="A49" s="9"/>
      <c r="B49" s="88"/>
      <c r="C49" s="89"/>
      <c r="D49" s="76" t="str">
        <f t="array" ref="D49">IFERROR(INDEX(入力用シート!$C$7:$N$61,MATCH(13,入力用シート!$M$7:$M$61,0),3),"")</f>
        <v/>
      </c>
      <c r="E49" s="77"/>
      <c r="F49" s="77"/>
      <c r="G49" s="77"/>
      <c r="H49" s="78"/>
      <c r="I49" s="76" t="str">
        <f t="array" ref="I49">IFERROR(INDEX(入力用シート!$C$7:$N$61,MATCH(13,入力用シート!$M$7:$M$61,0),1),"")</f>
        <v/>
      </c>
      <c r="J49" s="77"/>
      <c r="K49" s="77"/>
      <c r="L49" s="77"/>
      <c r="M49" s="78"/>
      <c r="N49" s="88"/>
      <c r="O49" s="89"/>
      <c r="P49" s="88"/>
      <c r="Q49" s="64"/>
      <c r="R49" s="64"/>
      <c r="S49" s="64"/>
      <c r="T49" s="64"/>
      <c r="U49" s="89"/>
      <c r="V49" s="88"/>
      <c r="W49" s="89"/>
      <c r="X49" s="9"/>
      <c r="Y49" s="9"/>
      <c r="Z49" s="9"/>
    </row>
    <row r="50" spans="1:26" ht="13.5" customHeight="1" x14ac:dyDescent="0.3">
      <c r="A50" s="9"/>
      <c r="B50" s="79"/>
      <c r="C50" s="81"/>
      <c r="D50" s="79"/>
      <c r="E50" s="80"/>
      <c r="F50" s="80"/>
      <c r="G50" s="80"/>
      <c r="H50" s="81"/>
      <c r="I50" s="79"/>
      <c r="J50" s="80"/>
      <c r="K50" s="80"/>
      <c r="L50" s="80"/>
      <c r="M50" s="81"/>
      <c r="N50" s="79"/>
      <c r="O50" s="81"/>
      <c r="P50" s="79"/>
      <c r="Q50" s="80"/>
      <c r="R50" s="80"/>
      <c r="S50" s="80"/>
      <c r="T50" s="80"/>
      <c r="U50" s="81"/>
      <c r="V50" s="79"/>
      <c r="W50" s="81"/>
      <c r="X50" s="9"/>
      <c r="Y50" s="9"/>
      <c r="Z50" s="9"/>
    </row>
    <row r="51" spans="1:26" ht="13.5" customHeight="1" x14ac:dyDescent="0.3">
      <c r="A51" s="9"/>
      <c r="B51" s="91" t="s">
        <v>64</v>
      </c>
      <c r="C51" s="87"/>
      <c r="D51" s="73" t="str">
        <f t="array" ref="D51">IFERROR(INDEX(入力用シート!$C$7:$N$61,MATCH(14,入力用シート!$M$7:$M$61,0),4),"")</f>
        <v/>
      </c>
      <c r="E51" s="74"/>
      <c r="F51" s="74"/>
      <c r="G51" s="74"/>
      <c r="H51" s="75"/>
      <c r="I51" s="73" t="str">
        <f t="array" ref="I51">IFERROR(INDEX(入力用シート!$C$7:$N$61,MATCH(14,入力用シート!$M$7:$M$61,0),2),"")</f>
        <v/>
      </c>
      <c r="J51" s="74"/>
      <c r="K51" s="74"/>
      <c r="L51" s="74"/>
      <c r="M51" s="75"/>
      <c r="N51" s="86" t="str">
        <f t="array" ref="N51">IFERROR(INDEX(入力用シート!$C$7:$N$61,MATCH(14,入力用シート!$M$7:$M$61,0),5),"")</f>
        <v/>
      </c>
      <c r="O51" s="87"/>
      <c r="P51" s="86" t="str">
        <f t="array" ref="P51">IFERROR(INDEX(入力用シート!$C$7:$N$61,MATCH(14,入力用シート!$M$7:$M$61,0),6),"")&amp;""</f>
        <v/>
      </c>
      <c r="Q51" s="83"/>
      <c r="R51" s="83"/>
      <c r="S51" s="83"/>
      <c r="T51" s="83"/>
      <c r="U51" s="87"/>
      <c r="V51" s="90"/>
      <c r="W51" s="87"/>
      <c r="X51" s="9"/>
      <c r="Y51" s="9"/>
      <c r="Z51" s="9"/>
    </row>
    <row r="52" spans="1:26" ht="13.5" customHeight="1" x14ac:dyDescent="0.3">
      <c r="A52" s="9"/>
      <c r="B52" s="88"/>
      <c r="C52" s="89"/>
      <c r="D52" s="76" t="str">
        <f t="array" ref="D52">IFERROR(INDEX(入力用シート!$C$7:$N$61,MATCH(14,入力用シート!$M$7:$M$61,0),3),"")</f>
        <v/>
      </c>
      <c r="E52" s="77"/>
      <c r="F52" s="77"/>
      <c r="G52" s="77"/>
      <c r="H52" s="78"/>
      <c r="I52" s="76" t="str">
        <f t="array" ref="I52">IFERROR(INDEX(入力用シート!$C$7:$N$61,MATCH(14,入力用シート!$M$7:$M$61,0),1),"")</f>
        <v/>
      </c>
      <c r="J52" s="77"/>
      <c r="K52" s="77"/>
      <c r="L52" s="77"/>
      <c r="M52" s="78"/>
      <c r="N52" s="88"/>
      <c r="O52" s="89"/>
      <c r="P52" s="88"/>
      <c r="Q52" s="64"/>
      <c r="R52" s="64"/>
      <c r="S52" s="64"/>
      <c r="T52" s="64"/>
      <c r="U52" s="89"/>
      <c r="V52" s="88"/>
      <c r="W52" s="89"/>
      <c r="X52" s="9"/>
      <c r="Y52" s="9"/>
      <c r="Z52" s="9"/>
    </row>
    <row r="53" spans="1:26" ht="13.5" customHeight="1" x14ac:dyDescent="0.3">
      <c r="A53" s="9"/>
      <c r="B53" s="79"/>
      <c r="C53" s="81"/>
      <c r="D53" s="79"/>
      <c r="E53" s="80"/>
      <c r="F53" s="80"/>
      <c r="G53" s="80"/>
      <c r="H53" s="81"/>
      <c r="I53" s="79"/>
      <c r="J53" s="80"/>
      <c r="K53" s="80"/>
      <c r="L53" s="80"/>
      <c r="M53" s="81"/>
      <c r="N53" s="79"/>
      <c r="O53" s="81"/>
      <c r="P53" s="79"/>
      <c r="Q53" s="80"/>
      <c r="R53" s="80"/>
      <c r="S53" s="80"/>
      <c r="T53" s="80"/>
      <c r="U53" s="81"/>
      <c r="V53" s="79"/>
      <c r="W53" s="81"/>
      <c r="X53" s="9"/>
      <c r="Y53" s="9"/>
      <c r="Z53" s="9"/>
    </row>
    <row r="54" spans="1:26" ht="13.5" customHeight="1" x14ac:dyDescent="0.3">
      <c r="A54" s="9"/>
      <c r="B54" s="91" t="s">
        <v>65</v>
      </c>
      <c r="C54" s="87"/>
      <c r="D54" s="73" t="str">
        <f t="array" ref="D54">IFERROR(INDEX(入力用シート!$C$7:$N$61,MATCH(15,入力用シート!$M$7:$M$61,0),4),"")</f>
        <v/>
      </c>
      <c r="E54" s="74"/>
      <c r="F54" s="74"/>
      <c r="G54" s="74"/>
      <c r="H54" s="75"/>
      <c r="I54" s="73" t="str">
        <f t="array" ref="I54">IFERROR(INDEX(入力用シート!$C$7:$N$61,MATCH(15,入力用シート!$M$7:$M$61,0),2),"")</f>
        <v/>
      </c>
      <c r="J54" s="74"/>
      <c r="K54" s="74"/>
      <c r="L54" s="74"/>
      <c r="M54" s="75"/>
      <c r="N54" s="86" t="str">
        <f t="array" ref="N54">IFERROR(INDEX(入力用シート!$C$7:$N$61,MATCH(15,入力用シート!$M$7:$M$61,0),5),"")</f>
        <v/>
      </c>
      <c r="O54" s="87"/>
      <c r="P54" s="86" t="str">
        <f t="array" ref="P54">IFERROR(INDEX(入力用シート!$C$7:$N$61,MATCH(15,入力用シート!$M$7:$M$61,0),6),"")&amp;""</f>
        <v/>
      </c>
      <c r="Q54" s="83"/>
      <c r="R54" s="83"/>
      <c r="S54" s="83"/>
      <c r="T54" s="83"/>
      <c r="U54" s="87"/>
      <c r="V54" s="90"/>
      <c r="W54" s="87"/>
      <c r="X54" s="9"/>
      <c r="Y54" s="9"/>
      <c r="Z54" s="9"/>
    </row>
    <row r="55" spans="1:26" ht="13.5" customHeight="1" x14ac:dyDescent="0.3">
      <c r="A55" s="9"/>
      <c r="B55" s="88"/>
      <c r="C55" s="89"/>
      <c r="D55" s="76" t="str">
        <f t="array" ref="D55">IFERROR(INDEX(入力用シート!$C$7:$N$61,MATCH(15,入力用シート!$M$7:$M$61,0),3),"")</f>
        <v/>
      </c>
      <c r="E55" s="77"/>
      <c r="F55" s="77"/>
      <c r="G55" s="77"/>
      <c r="H55" s="78"/>
      <c r="I55" s="76" t="str">
        <f t="array" ref="I55">IFERROR(INDEX(入力用シート!$C$7:$N$61,MATCH(15,入力用シート!$M$7:$M$61,0),1),"")</f>
        <v/>
      </c>
      <c r="J55" s="77"/>
      <c r="K55" s="77"/>
      <c r="L55" s="77"/>
      <c r="M55" s="78"/>
      <c r="N55" s="88"/>
      <c r="O55" s="89"/>
      <c r="P55" s="88"/>
      <c r="Q55" s="64"/>
      <c r="R55" s="64"/>
      <c r="S55" s="64"/>
      <c r="T55" s="64"/>
      <c r="U55" s="89"/>
      <c r="V55" s="88"/>
      <c r="W55" s="89"/>
      <c r="X55" s="9"/>
      <c r="Y55" s="9"/>
      <c r="Z55" s="9"/>
    </row>
    <row r="56" spans="1:26" ht="13.5" customHeight="1" x14ac:dyDescent="0.3">
      <c r="A56" s="9"/>
      <c r="B56" s="79"/>
      <c r="C56" s="81"/>
      <c r="D56" s="79"/>
      <c r="E56" s="80"/>
      <c r="F56" s="80"/>
      <c r="G56" s="80"/>
      <c r="H56" s="81"/>
      <c r="I56" s="79"/>
      <c r="J56" s="80"/>
      <c r="K56" s="80"/>
      <c r="L56" s="80"/>
      <c r="M56" s="81"/>
      <c r="N56" s="79"/>
      <c r="O56" s="81"/>
      <c r="P56" s="79"/>
      <c r="Q56" s="80"/>
      <c r="R56" s="80"/>
      <c r="S56" s="80"/>
      <c r="T56" s="80"/>
      <c r="U56" s="81"/>
      <c r="V56" s="79"/>
      <c r="W56" s="81"/>
      <c r="X56" s="9"/>
      <c r="Y56" s="9"/>
      <c r="Z56" s="9"/>
    </row>
    <row r="57" spans="1:26" ht="12" customHeight="1" x14ac:dyDescent="0.3">
      <c r="A57" s="9"/>
      <c r="B57" s="82" t="s">
        <v>66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9"/>
      <c r="Y57" s="9"/>
      <c r="Z57" s="9"/>
    </row>
    <row r="58" spans="1:26" ht="12" customHeight="1" x14ac:dyDescent="0.3">
      <c r="A58" s="9"/>
      <c r="B58" s="84" t="s">
        <v>67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9"/>
      <c r="Y58" s="9"/>
      <c r="Z58" s="9"/>
    </row>
    <row r="59" spans="1:26" ht="24" customHeight="1" x14ac:dyDescent="0.3">
      <c r="A59" s="9"/>
      <c r="B59" s="85" t="s">
        <v>68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9"/>
      <c r="Y59" s="9"/>
      <c r="Z59" s="9"/>
    </row>
    <row r="60" spans="1:26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55">
    <mergeCell ref="B15:C17"/>
    <mergeCell ref="D16:H17"/>
    <mergeCell ref="I16:M17"/>
    <mergeCell ref="D18:H18"/>
    <mergeCell ref="D19:H20"/>
    <mergeCell ref="P5:Q5"/>
    <mergeCell ref="R5:S5"/>
    <mergeCell ref="T5:U5"/>
    <mergeCell ref="I13:M14"/>
    <mergeCell ref="P10:U10"/>
    <mergeCell ref="V10:W11"/>
    <mergeCell ref="P11:U11"/>
    <mergeCell ref="N15:O17"/>
    <mergeCell ref="P15:U17"/>
    <mergeCell ref="V15:W17"/>
    <mergeCell ref="B18:C20"/>
    <mergeCell ref="J7:K7"/>
    <mergeCell ref="J8:K8"/>
    <mergeCell ref="D10:H10"/>
    <mergeCell ref="I10:M10"/>
    <mergeCell ref="N10:O11"/>
    <mergeCell ref="D11:H11"/>
    <mergeCell ref="I11:M11"/>
    <mergeCell ref="B10:C11"/>
    <mergeCell ref="D15:H15"/>
    <mergeCell ref="I15:M15"/>
    <mergeCell ref="D12:H12"/>
    <mergeCell ref="I12:M12"/>
    <mergeCell ref="N12:O14"/>
    <mergeCell ref="P12:U14"/>
    <mergeCell ref="V12:W14"/>
    <mergeCell ref="D13:H14"/>
    <mergeCell ref="B12:C14"/>
    <mergeCell ref="U1:W1"/>
    <mergeCell ref="B2:W2"/>
    <mergeCell ref="B3:W3"/>
    <mergeCell ref="C5:D5"/>
    <mergeCell ref="E5:H5"/>
    <mergeCell ref="L5:M5"/>
    <mergeCell ref="N5:O5"/>
    <mergeCell ref="R7:S7"/>
    <mergeCell ref="R8:S8"/>
    <mergeCell ref="B7:C7"/>
    <mergeCell ref="D7:G7"/>
    <mergeCell ref="L7:O7"/>
    <mergeCell ref="T7:W7"/>
    <mergeCell ref="B8:C8"/>
    <mergeCell ref="D8:G8"/>
    <mergeCell ref="L8:O8"/>
    <mergeCell ref="T8:W8"/>
    <mergeCell ref="V5:W5"/>
    <mergeCell ref="I48:M48"/>
    <mergeCell ref="N48:O50"/>
    <mergeCell ref="P48:U50"/>
    <mergeCell ref="V48:W50"/>
    <mergeCell ref="I49:M50"/>
    <mergeCell ref="V27:W29"/>
    <mergeCell ref="I28:M29"/>
    <mergeCell ref="I30:M30"/>
    <mergeCell ref="N30:O32"/>
    <mergeCell ref="P30:U32"/>
    <mergeCell ref="V30:W32"/>
    <mergeCell ref="I31:M32"/>
    <mergeCell ref="I33:M33"/>
    <mergeCell ref="N33:O35"/>
    <mergeCell ref="P33:U35"/>
    <mergeCell ref="V33:W35"/>
    <mergeCell ref="I34:M35"/>
    <mergeCell ref="I27:M27"/>
    <mergeCell ref="N27:O29"/>
    <mergeCell ref="P27:U29"/>
    <mergeCell ref="N36:O38"/>
    <mergeCell ref="P36:U38"/>
    <mergeCell ref="V36:W38"/>
    <mergeCell ref="I36:M36"/>
    <mergeCell ref="I22:M23"/>
    <mergeCell ref="I24:M24"/>
    <mergeCell ref="N24:O26"/>
    <mergeCell ref="P24:U26"/>
    <mergeCell ref="V24:W26"/>
    <mergeCell ref="I25:M26"/>
    <mergeCell ref="P21:U23"/>
    <mergeCell ref="V21:W23"/>
    <mergeCell ref="I18:M18"/>
    <mergeCell ref="N18:O20"/>
    <mergeCell ref="P18:U20"/>
    <mergeCell ref="V18:W20"/>
    <mergeCell ref="I19:M20"/>
    <mergeCell ref="I21:M21"/>
    <mergeCell ref="N21:O23"/>
    <mergeCell ref="B21:C23"/>
    <mergeCell ref="D21:H21"/>
    <mergeCell ref="D22:H23"/>
    <mergeCell ref="B24:C26"/>
    <mergeCell ref="D24:H24"/>
    <mergeCell ref="B27:C29"/>
    <mergeCell ref="D36:H36"/>
    <mergeCell ref="D37:H38"/>
    <mergeCell ref="B30:C32"/>
    <mergeCell ref="D30:H30"/>
    <mergeCell ref="D31:H32"/>
    <mergeCell ref="B33:C35"/>
    <mergeCell ref="D33:H33"/>
    <mergeCell ref="D34:H35"/>
    <mergeCell ref="B36:C38"/>
    <mergeCell ref="D25:H26"/>
    <mergeCell ref="D27:H27"/>
    <mergeCell ref="D28:H29"/>
    <mergeCell ref="B39:C41"/>
    <mergeCell ref="D39:H39"/>
    <mergeCell ref="D40:H41"/>
    <mergeCell ref="B42:C44"/>
    <mergeCell ref="D42:H42"/>
    <mergeCell ref="D43:H44"/>
    <mergeCell ref="B45:C47"/>
    <mergeCell ref="D54:H54"/>
    <mergeCell ref="D55:H56"/>
    <mergeCell ref="B48:C50"/>
    <mergeCell ref="D48:H48"/>
    <mergeCell ref="D49:H50"/>
    <mergeCell ref="B51:C53"/>
    <mergeCell ref="D51:H51"/>
    <mergeCell ref="D52:H53"/>
    <mergeCell ref="B54:C56"/>
    <mergeCell ref="D45:H45"/>
    <mergeCell ref="D46:H47"/>
    <mergeCell ref="I37:M38"/>
    <mergeCell ref="I39:M39"/>
    <mergeCell ref="P39:U41"/>
    <mergeCell ref="V39:W41"/>
    <mergeCell ref="I40:M41"/>
    <mergeCell ref="I42:M42"/>
    <mergeCell ref="P45:U47"/>
    <mergeCell ref="V45:W47"/>
    <mergeCell ref="N39:O41"/>
    <mergeCell ref="N42:O44"/>
    <mergeCell ref="P42:U44"/>
    <mergeCell ref="V42:W44"/>
    <mergeCell ref="I43:M44"/>
    <mergeCell ref="I45:M45"/>
    <mergeCell ref="N45:O47"/>
    <mergeCell ref="I46:M47"/>
    <mergeCell ref="I54:M54"/>
    <mergeCell ref="I55:M56"/>
    <mergeCell ref="B57:W57"/>
    <mergeCell ref="B58:W58"/>
    <mergeCell ref="B59:W59"/>
    <mergeCell ref="N51:O53"/>
    <mergeCell ref="P51:U53"/>
    <mergeCell ref="V51:W53"/>
    <mergeCell ref="I52:M53"/>
    <mergeCell ref="N54:O56"/>
    <mergeCell ref="P54:U56"/>
    <mergeCell ref="V54:W56"/>
    <mergeCell ref="I51:M51"/>
  </mergeCells>
  <phoneticPr fontId="13"/>
  <printOptions horizontalCentered="1"/>
  <pageMargins left="0.23622047244094491" right="0.23622047244094491" top="0.74803149606299213" bottom="0.74803149606299213" header="0" footer="0"/>
  <pageSetup paperSize="9" scale="96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>
      <selection activeCell="B2" sqref="B2:W2"/>
    </sheetView>
  </sheetViews>
  <sheetFormatPr defaultColWidth="11.19921875" defaultRowHeight="15" customHeight="1" x14ac:dyDescent="0.3"/>
  <cols>
    <col min="1" max="26" width="2.796875" customWidth="1"/>
  </cols>
  <sheetData>
    <row r="1" spans="1:26" ht="14.2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2" t="s">
        <v>39</v>
      </c>
      <c r="V1" s="64"/>
      <c r="W1" s="64"/>
      <c r="X1" s="9"/>
      <c r="Y1" s="9"/>
      <c r="Z1" s="9"/>
    </row>
    <row r="2" spans="1:26" ht="12" customHeight="1" x14ac:dyDescent="0.3">
      <c r="A2" s="9"/>
      <c r="B2" s="93" t="str">
        <f>男・クラ④!B2</f>
        <v>令和８年度東北中学校体育大会　第６３回東北中学校スキー大会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"/>
      <c r="Y2" s="9"/>
      <c r="Z2" s="9"/>
    </row>
    <row r="3" spans="1:26" ht="12" customHeight="1" x14ac:dyDescent="0.3">
      <c r="A3" s="9"/>
      <c r="B3" s="95" t="s">
        <v>40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9"/>
      <c r="Y3" s="9"/>
      <c r="Z3" s="9"/>
    </row>
    <row r="4" spans="1:26" ht="9" customHeight="1" x14ac:dyDescent="0.3">
      <c r="A4" s="9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9"/>
      <c r="Y4" s="9"/>
      <c r="Z4" s="9"/>
    </row>
    <row r="5" spans="1:26" ht="13.5" customHeight="1" x14ac:dyDescent="0.3">
      <c r="A5" s="9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9"/>
      <c r="K5" s="9"/>
      <c r="L5" s="96" t="s">
        <v>42</v>
      </c>
      <c r="M5" s="67"/>
      <c r="N5" s="96"/>
      <c r="O5" s="67"/>
      <c r="P5" s="96" t="s">
        <v>44</v>
      </c>
      <c r="Q5" s="67"/>
      <c r="R5" s="96" t="s">
        <v>43</v>
      </c>
      <c r="S5" s="67"/>
      <c r="T5" s="96" t="s">
        <v>45</v>
      </c>
      <c r="U5" s="67"/>
      <c r="V5" s="96"/>
      <c r="W5" s="67"/>
      <c r="X5" s="9"/>
      <c r="Y5" s="9"/>
      <c r="Z5" s="9"/>
    </row>
    <row r="6" spans="1:26" ht="9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9"/>
      <c r="B7" s="96" t="s">
        <v>23</v>
      </c>
      <c r="C7" s="67"/>
      <c r="D7" s="97"/>
      <c r="E7" s="66"/>
      <c r="F7" s="66"/>
      <c r="G7" s="67"/>
      <c r="H7" s="9"/>
      <c r="I7" s="9"/>
      <c r="J7" s="96" t="s">
        <v>27</v>
      </c>
      <c r="K7" s="67"/>
      <c r="L7" s="96" t="s">
        <v>43</v>
      </c>
      <c r="M7" s="66"/>
      <c r="N7" s="66"/>
      <c r="O7" s="67"/>
      <c r="P7" s="9"/>
      <c r="Q7" s="9"/>
      <c r="R7" s="96" t="s">
        <v>25</v>
      </c>
      <c r="S7" s="67"/>
      <c r="T7" s="97"/>
      <c r="U7" s="66"/>
      <c r="V7" s="66"/>
      <c r="W7" s="67"/>
      <c r="X7" s="9"/>
      <c r="Y7" s="9"/>
      <c r="Z7" s="9"/>
    </row>
    <row r="8" spans="1:26" ht="13.5" customHeight="1" x14ac:dyDescent="0.3">
      <c r="A8" s="9"/>
      <c r="B8" s="96" t="s">
        <v>24</v>
      </c>
      <c r="C8" s="67"/>
      <c r="D8" s="97"/>
      <c r="E8" s="66"/>
      <c r="F8" s="66"/>
      <c r="G8" s="67"/>
      <c r="H8" s="9"/>
      <c r="I8" s="9"/>
      <c r="J8" s="96" t="s">
        <v>28</v>
      </c>
      <c r="K8" s="67"/>
      <c r="L8" s="97"/>
      <c r="M8" s="66"/>
      <c r="N8" s="66"/>
      <c r="O8" s="67"/>
      <c r="P8" s="9"/>
      <c r="Q8" s="9"/>
      <c r="R8" s="96" t="s">
        <v>26</v>
      </c>
      <c r="S8" s="67"/>
      <c r="T8" s="96"/>
      <c r="U8" s="66"/>
      <c r="V8" s="66"/>
      <c r="W8" s="67"/>
      <c r="X8" s="9"/>
      <c r="Y8" s="9"/>
      <c r="Z8" s="9"/>
    </row>
    <row r="9" spans="1:26" ht="9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9"/>
      <c r="B10" s="86" t="s">
        <v>46</v>
      </c>
      <c r="C10" s="87"/>
      <c r="D10" s="73" t="s">
        <v>19</v>
      </c>
      <c r="E10" s="74"/>
      <c r="F10" s="74"/>
      <c r="G10" s="74"/>
      <c r="H10" s="75"/>
      <c r="I10" s="73" t="s">
        <v>19</v>
      </c>
      <c r="J10" s="74"/>
      <c r="K10" s="74"/>
      <c r="L10" s="74"/>
      <c r="M10" s="75"/>
      <c r="N10" s="86" t="s">
        <v>21</v>
      </c>
      <c r="O10" s="87"/>
      <c r="P10" s="96" t="s">
        <v>47</v>
      </c>
      <c r="Q10" s="66"/>
      <c r="R10" s="66"/>
      <c r="S10" s="66"/>
      <c r="T10" s="66"/>
      <c r="U10" s="67"/>
      <c r="V10" s="86" t="s">
        <v>48</v>
      </c>
      <c r="W10" s="87"/>
      <c r="X10" s="9"/>
      <c r="Y10" s="9"/>
      <c r="Z10" s="9"/>
    </row>
    <row r="11" spans="1:26" ht="13.5" customHeight="1" x14ac:dyDescent="0.3">
      <c r="A11" s="9"/>
      <c r="B11" s="79"/>
      <c r="C11" s="81"/>
      <c r="D11" s="98" t="s">
        <v>20</v>
      </c>
      <c r="E11" s="99"/>
      <c r="F11" s="99"/>
      <c r="G11" s="99"/>
      <c r="H11" s="100"/>
      <c r="I11" s="98" t="s">
        <v>49</v>
      </c>
      <c r="J11" s="99"/>
      <c r="K11" s="99"/>
      <c r="L11" s="99"/>
      <c r="M11" s="100"/>
      <c r="N11" s="79"/>
      <c r="O11" s="81"/>
      <c r="P11" s="96" t="s">
        <v>50</v>
      </c>
      <c r="Q11" s="66"/>
      <c r="R11" s="66"/>
      <c r="S11" s="66"/>
      <c r="T11" s="66"/>
      <c r="U11" s="67"/>
      <c r="V11" s="79"/>
      <c r="W11" s="81"/>
      <c r="X11" s="9"/>
      <c r="Y11" s="9"/>
      <c r="Z11" s="9"/>
    </row>
    <row r="12" spans="1:26" ht="13.5" customHeight="1" x14ac:dyDescent="0.3">
      <c r="A12" s="9"/>
      <c r="B12" s="91" t="s">
        <v>51</v>
      </c>
      <c r="C12" s="87"/>
      <c r="D12" s="73" t="str">
        <f t="array" ref="D12">IFERROR(INDEX(入力用シート!$C$66:$N$105,MATCH(1,入力用シート!$M$66:$M$105,0),4),"")</f>
        <v/>
      </c>
      <c r="E12" s="74"/>
      <c r="F12" s="74"/>
      <c r="G12" s="74"/>
      <c r="H12" s="75"/>
      <c r="I12" s="73" t="str">
        <f t="array" ref="I12">IFERROR(INDEX(入力用シート!$C$66:$N$105,MATCH(1,入力用シート!$M$66:$M$105,0),2),"")</f>
        <v/>
      </c>
      <c r="J12" s="74"/>
      <c r="K12" s="74"/>
      <c r="L12" s="74"/>
      <c r="M12" s="75"/>
      <c r="N12" s="86" t="str">
        <f t="array" ref="N12">IFERROR(INDEX(入力用シート!$C$66:$N$105,MATCH(1,入力用シート!$M$66:$M$105,0),5),"")</f>
        <v/>
      </c>
      <c r="O12" s="87"/>
      <c r="P12" s="86" t="str">
        <f t="array" ref="P12">IFERROR(INDEX(入力用シート!$C$66:$N$105,MATCH(1,入力用シート!$M$66:$M$105,0),6),"")&amp;""</f>
        <v/>
      </c>
      <c r="Q12" s="83"/>
      <c r="R12" s="83"/>
      <c r="S12" s="83"/>
      <c r="T12" s="83"/>
      <c r="U12" s="87"/>
      <c r="V12" s="90"/>
      <c r="W12" s="87"/>
      <c r="X12" s="9"/>
      <c r="Y12" s="9"/>
      <c r="Z12" s="9"/>
    </row>
    <row r="13" spans="1:26" ht="13.5" customHeight="1" x14ac:dyDescent="0.3">
      <c r="A13" s="9"/>
      <c r="B13" s="88"/>
      <c r="C13" s="89"/>
      <c r="D13" s="76" t="str">
        <f t="array" ref="D13">IFERROR(INDEX(入力用シート!$C$66:$N$105,MATCH(1,入力用シート!$M$66:$M$105,0),3),"")</f>
        <v/>
      </c>
      <c r="E13" s="77"/>
      <c r="F13" s="77"/>
      <c r="G13" s="77"/>
      <c r="H13" s="78"/>
      <c r="I13" s="76" t="str">
        <f t="array" ref="I13">IFERROR(INDEX(入力用シート!$C$66:$N$105,MATCH(1,入力用シート!$M$66:$M$105,0),1),"")</f>
        <v/>
      </c>
      <c r="J13" s="77"/>
      <c r="K13" s="77"/>
      <c r="L13" s="77"/>
      <c r="M13" s="78"/>
      <c r="N13" s="88"/>
      <c r="O13" s="89"/>
      <c r="P13" s="88"/>
      <c r="Q13" s="64"/>
      <c r="R13" s="64"/>
      <c r="S13" s="64"/>
      <c r="T13" s="64"/>
      <c r="U13" s="89"/>
      <c r="V13" s="88"/>
      <c r="W13" s="89"/>
      <c r="X13" s="9"/>
      <c r="Y13" s="9"/>
      <c r="Z13" s="9"/>
    </row>
    <row r="14" spans="1:26" ht="13.5" customHeight="1" x14ac:dyDescent="0.3">
      <c r="A14" s="9"/>
      <c r="B14" s="79"/>
      <c r="C14" s="81"/>
      <c r="D14" s="79"/>
      <c r="E14" s="80"/>
      <c r="F14" s="80"/>
      <c r="G14" s="80"/>
      <c r="H14" s="81"/>
      <c r="I14" s="79"/>
      <c r="J14" s="80"/>
      <c r="K14" s="80"/>
      <c r="L14" s="80"/>
      <c r="M14" s="81"/>
      <c r="N14" s="79"/>
      <c r="O14" s="81"/>
      <c r="P14" s="79"/>
      <c r="Q14" s="80"/>
      <c r="R14" s="80"/>
      <c r="S14" s="80"/>
      <c r="T14" s="80"/>
      <c r="U14" s="81"/>
      <c r="V14" s="79"/>
      <c r="W14" s="81"/>
      <c r="X14" s="9"/>
      <c r="Y14" s="9"/>
      <c r="Z14" s="9"/>
    </row>
    <row r="15" spans="1:26" ht="13.5" customHeight="1" x14ac:dyDescent="0.3">
      <c r="A15" s="9"/>
      <c r="B15" s="91" t="s">
        <v>52</v>
      </c>
      <c r="C15" s="87"/>
      <c r="D15" s="73" t="str">
        <f t="array" ref="D15">IFERROR(INDEX(入力用シート!$C$66:$N$105,MATCH(2,入力用シート!$M$66:$M$105,0),4),"")</f>
        <v/>
      </c>
      <c r="E15" s="74"/>
      <c r="F15" s="74"/>
      <c r="G15" s="74"/>
      <c r="H15" s="75"/>
      <c r="I15" s="73" t="str">
        <f t="array" ref="I15">IFERROR(INDEX(入力用シート!$C$66:$N$105,MATCH(2,入力用シート!$M$66:$M$105,0),2),"")</f>
        <v/>
      </c>
      <c r="J15" s="74"/>
      <c r="K15" s="74"/>
      <c r="L15" s="74"/>
      <c r="M15" s="75"/>
      <c r="N15" s="86" t="str">
        <f t="array" ref="N15">IFERROR(INDEX(入力用シート!$C$66:$N$105,MATCH(2,入力用シート!$M$66:$M$105,0),5),"")</f>
        <v/>
      </c>
      <c r="O15" s="87"/>
      <c r="P15" s="86" t="str">
        <f t="array" ref="P15">IFERROR(INDEX(入力用シート!$C$66:$N$105,MATCH(2,入力用シート!$M$66:$M$105,0),6),"")&amp;""</f>
        <v/>
      </c>
      <c r="Q15" s="83"/>
      <c r="R15" s="83"/>
      <c r="S15" s="83"/>
      <c r="T15" s="83"/>
      <c r="U15" s="87"/>
      <c r="V15" s="90"/>
      <c r="W15" s="87"/>
      <c r="X15" s="9"/>
      <c r="Y15" s="9"/>
      <c r="Z15" s="9"/>
    </row>
    <row r="16" spans="1:26" ht="13.5" customHeight="1" x14ac:dyDescent="0.3">
      <c r="A16" s="9"/>
      <c r="B16" s="88"/>
      <c r="C16" s="89"/>
      <c r="D16" s="76" t="str">
        <f t="array" ref="D16">IFERROR(INDEX(入力用シート!$C$66:$N$105,MATCH(2,入力用シート!$M$66:$M$105,0),3),"")</f>
        <v/>
      </c>
      <c r="E16" s="77"/>
      <c r="F16" s="77"/>
      <c r="G16" s="77"/>
      <c r="H16" s="78"/>
      <c r="I16" s="76" t="str">
        <f t="array" ref="I16">IFERROR(INDEX(入力用シート!$C$66:$N$105,MATCH(2,入力用シート!$M$66:$M$105,0),1),"")</f>
        <v/>
      </c>
      <c r="J16" s="77"/>
      <c r="K16" s="77"/>
      <c r="L16" s="77"/>
      <c r="M16" s="78"/>
      <c r="N16" s="88"/>
      <c r="O16" s="89"/>
      <c r="P16" s="88"/>
      <c r="Q16" s="64"/>
      <c r="R16" s="64"/>
      <c r="S16" s="64"/>
      <c r="T16" s="64"/>
      <c r="U16" s="89"/>
      <c r="V16" s="88"/>
      <c r="W16" s="89"/>
      <c r="X16" s="9"/>
      <c r="Y16" s="9"/>
      <c r="Z16" s="9"/>
    </row>
    <row r="17" spans="1:26" ht="13.5" customHeight="1" x14ac:dyDescent="0.3">
      <c r="A17" s="9"/>
      <c r="B17" s="79"/>
      <c r="C17" s="81"/>
      <c r="D17" s="79"/>
      <c r="E17" s="80"/>
      <c r="F17" s="80"/>
      <c r="G17" s="80"/>
      <c r="H17" s="81"/>
      <c r="I17" s="79"/>
      <c r="J17" s="80"/>
      <c r="K17" s="80"/>
      <c r="L17" s="80"/>
      <c r="M17" s="81"/>
      <c r="N17" s="79"/>
      <c r="O17" s="81"/>
      <c r="P17" s="79"/>
      <c r="Q17" s="80"/>
      <c r="R17" s="80"/>
      <c r="S17" s="80"/>
      <c r="T17" s="80"/>
      <c r="U17" s="81"/>
      <c r="V17" s="79"/>
      <c r="W17" s="81"/>
      <c r="X17" s="9"/>
      <c r="Y17" s="9"/>
      <c r="Z17" s="9"/>
    </row>
    <row r="18" spans="1:26" ht="13.5" customHeight="1" x14ac:dyDescent="0.3">
      <c r="A18" s="9"/>
      <c r="B18" s="91" t="s">
        <v>53</v>
      </c>
      <c r="C18" s="87"/>
      <c r="D18" s="73" t="str">
        <f t="array" ref="D18">IFERROR(INDEX(入力用シート!$C$66:$N$105,MATCH(3,入力用シート!$M$66:$M$105,0),4),"")</f>
        <v/>
      </c>
      <c r="E18" s="74"/>
      <c r="F18" s="74"/>
      <c r="G18" s="74"/>
      <c r="H18" s="75"/>
      <c r="I18" s="73" t="str">
        <f t="array" ref="I18">IFERROR(INDEX(入力用シート!$C$66:$N$105,MATCH(3,入力用シート!$M$66:$M$105,0),2),"")</f>
        <v/>
      </c>
      <c r="J18" s="74"/>
      <c r="K18" s="74"/>
      <c r="L18" s="74"/>
      <c r="M18" s="75"/>
      <c r="N18" s="86" t="str">
        <f t="array" ref="N18">IFERROR(INDEX(入力用シート!$C$66:$N$105,MATCH(3,入力用シート!$M$66:$M$105,0),5),"")</f>
        <v/>
      </c>
      <c r="O18" s="87"/>
      <c r="P18" s="86" t="str">
        <f t="array" ref="P18">IFERROR(INDEX(入力用シート!$C$66:$N$105,MATCH(3,入力用シート!$M$66:$M$105,0),6),"")&amp;""</f>
        <v/>
      </c>
      <c r="Q18" s="83"/>
      <c r="R18" s="83"/>
      <c r="S18" s="83"/>
      <c r="T18" s="83"/>
      <c r="U18" s="87"/>
      <c r="V18" s="90"/>
      <c r="W18" s="87"/>
      <c r="X18" s="9"/>
      <c r="Y18" s="9"/>
      <c r="Z18" s="9"/>
    </row>
    <row r="19" spans="1:26" ht="13.5" customHeight="1" x14ac:dyDescent="0.3">
      <c r="A19" s="9"/>
      <c r="B19" s="88"/>
      <c r="C19" s="89"/>
      <c r="D19" s="76" t="str">
        <f t="array" ref="D19">IFERROR(INDEX(入力用シート!$C$66:$N$105,MATCH(3,入力用シート!$M$66:$M$105,0),3),"")</f>
        <v/>
      </c>
      <c r="E19" s="77"/>
      <c r="F19" s="77"/>
      <c r="G19" s="77"/>
      <c r="H19" s="78"/>
      <c r="I19" s="76" t="str">
        <f t="array" ref="I19">IFERROR(INDEX(入力用シート!$C$66:$N$105,MATCH(3,入力用シート!$M$66:$M$105,0),1),"")</f>
        <v/>
      </c>
      <c r="J19" s="77"/>
      <c r="K19" s="77"/>
      <c r="L19" s="77"/>
      <c r="M19" s="78"/>
      <c r="N19" s="88"/>
      <c r="O19" s="89"/>
      <c r="P19" s="88"/>
      <c r="Q19" s="64"/>
      <c r="R19" s="64"/>
      <c r="S19" s="64"/>
      <c r="T19" s="64"/>
      <c r="U19" s="89"/>
      <c r="V19" s="88"/>
      <c r="W19" s="89"/>
      <c r="X19" s="9"/>
      <c r="Y19" s="9"/>
      <c r="Z19" s="9"/>
    </row>
    <row r="20" spans="1:26" ht="13.5" customHeight="1" x14ac:dyDescent="0.3">
      <c r="A20" s="9"/>
      <c r="B20" s="79"/>
      <c r="C20" s="81"/>
      <c r="D20" s="79"/>
      <c r="E20" s="80"/>
      <c r="F20" s="80"/>
      <c r="G20" s="80"/>
      <c r="H20" s="81"/>
      <c r="I20" s="79"/>
      <c r="J20" s="80"/>
      <c r="K20" s="80"/>
      <c r="L20" s="80"/>
      <c r="M20" s="81"/>
      <c r="N20" s="79"/>
      <c r="O20" s="81"/>
      <c r="P20" s="79"/>
      <c r="Q20" s="80"/>
      <c r="R20" s="80"/>
      <c r="S20" s="80"/>
      <c r="T20" s="80"/>
      <c r="U20" s="81"/>
      <c r="V20" s="79"/>
      <c r="W20" s="81"/>
      <c r="X20" s="9"/>
      <c r="Y20" s="9"/>
      <c r="Z20" s="9"/>
    </row>
    <row r="21" spans="1:26" ht="13.5" customHeight="1" x14ac:dyDescent="0.3">
      <c r="A21" s="9"/>
      <c r="B21" s="91" t="s">
        <v>54</v>
      </c>
      <c r="C21" s="87"/>
      <c r="D21" s="73" t="str">
        <f t="array" ref="D21">IFERROR(INDEX(入力用シート!$C$66:$N$105,MATCH(4,入力用シート!$M$66:$M$105,0),4),"")</f>
        <v/>
      </c>
      <c r="E21" s="74"/>
      <c r="F21" s="74"/>
      <c r="G21" s="74"/>
      <c r="H21" s="75"/>
      <c r="I21" s="73" t="str">
        <f t="array" ref="I21">IFERROR(INDEX(入力用シート!$C$66:$N$105,MATCH(4,入力用シート!$M$66:$M$105,0),2),"")</f>
        <v/>
      </c>
      <c r="J21" s="74"/>
      <c r="K21" s="74"/>
      <c r="L21" s="74"/>
      <c r="M21" s="75"/>
      <c r="N21" s="86" t="str">
        <f t="array" ref="N21">IFERROR(INDEX(入力用シート!$C$66:$N$105,MATCH(4,入力用シート!$M$66:$M$105,0),5),"")</f>
        <v/>
      </c>
      <c r="O21" s="87"/>
      <c r="P21" s="86" t="str">
        <f t="array" ref="P21">IFERROR(INDEX(入力用シート!$C$66:$N$105,MATCH(4,入力用シート!$M$66:$M$105,0),6),"")&amp;""</f>
        <v/>
      </c>
      <c r="Q21" s="83"/>
      <c r="R21" s="83"/>
      <c r="S21" s="83"/>
      <c r="T21" s="83"/>
      <c r="U21" s="87"/>
      <c r="V21" s="90"/>
      <c r="W21" s="87"/>
      <c r="X21" s="9"/>
      <c r="Y21" s="9"/>
      <c r="Z21" s="9"/>
    </row>
    <row r="22" spans="1:26" ht="13.5" customHeight="1" x14ac:dyDescent="0.3">
      <c r="A22" s="9"/>
      <c r="B22" s="88"/>
      <c r="C22" s="89"/>
      <c r="D22" s="76" t="str">
        <f t="array" ref="D22">IFERROR(INDEX(入力用シート!$C$66:$N$105,MATCH(4,入力用シート!$M$66:$M$105,0),3),"")</f>
        <v/>
      </c>
      <c r="E22" s="77"/>
      <c r="F22" s="77"/>
      <c r="G22" s="77"/>
      <c r="H22" s="78"/>
      <c r="I22" s="76" t="str">
        <f t="array" ref="I22">IFERROR(INDEX(入力用シート!$C$66:$N$105,MATCH(4,入力用シート!$M$66:$M$105,0),1),"")</f>
        <v/>
      </c>
      <c r="J22" s="77"/>
      <c r="K22" s="77"/>
      <c r="L22" s="77"/>
      <c r="M22" s="78"/>
      <c r="N22" s="88"/>
      <c r="O22" s="89"/>
      <c r="P22" s="88"/>
      <c r="Q22" s="64"/>
      <c r="R22" s="64"/>
      <c r="S22" s="64"/>
      <c r="T22" s="64"/>
      <c r="U22" s="89"/>
      <c r="V22" s="88"/>
      <c r="W22" s="89"/>
      <c r="X22" s="9"/>
      <c r="Y22" s="9"/>
      <c r="Z22" s="9"/>
    </row>
    <row r="23" spans="1:26" ht="13.5" customHeight="1" x14ac:dyDescent="0.3">
      <c r="A23" s="9"/>
      <c r="B23" s="79"/>
      <c r="C23" s="81"/>
      <c r="D23" s="79"/>
      <c r="E23" s="80"/>
      <c r="F23" s="80"/>
      <c r="G23" s="80"/>
      <c r="H23" s="81"/>
      <c r="I23" s="79"/>
      <c r="J23" s="80"/>
      <c r="K23" s="80"/>
      <c r="L23" s="80"/>
      <c r="M23" s="81"/>
      <c r="N23" s="79"/>
      <c r="O23" s="81"/>
      <c r="P23" s="79"/>
      <c r="Q23" s="80"/>
      <c r="R23" s="80"/>
      <c r="S23" s="80"/>
      <c r="T23" s="80"/>
      <c r="U23" s="81"/>
      <c r="V23" s="79"/>
      <c r="W23" s="81"/>
      <c r="X23" s="9"/>
      <c r="Y23" s="9"/>
      <c r="Z23" s="9"/>
    </row>
    <row r="24" spans="1:26" ht="13.5" customHeight="1" x14ac:dyDescent="0.3">
      <c r="A24" s="9"/>
      <c r="B24" s="91" t="s">
        <v>55</v>
      </c>
      <c r="C24" s="87"/>
      <c r="D24" s="73" t="str">
        <f t="array" ref="D24">IFERROR(INDEX(入力用シート!$C$66:$N$105,MATCH(5,入力用シート!$M$66:$M$105,0),4),"")</f>
        <v/>
      </c>
      <c r="E24" s="74"/>
      <c r="F24" s="74"/>
      <c r="G24" s="74"/>
      <c r="H24" s="75"/>
      <c r="I24" s="73" t="str">
        <f t="array" ref="I24">IFERROR(INDEX(入力用シート!$C$66:$N$105,MATCH(5,入力用シート!$M$66:$M$105,0),2),"")</f>
        <v/>
      </c>
      <c r="J24" s="74"/>
      <c r="K24" s="74"/>
      <c r="L24" s="74"/>
      <c r="M24" s="75"/>
      <c r="N24" s="86" t="str">
        <f t="array" ref="N24">IFERROR(INDEX(入力用シート!$C$66:$N$105,MATCH(5,入力用シート!$M$66:$M$105,0),5),"")</f>
        <v/>
      </c>
      <c r="O24" s="87"/>
      <c r="P24" s="86" t="str">
        <f t="array" ref="P24">IFERROR(INDEX(入力用シート!$C$66:$N$105,MATCH(5,入力用シート!$M$66:$M$105,0),6),"")&amp;""</f>
        <v/>
      </c>
      <c r="Q24" s="83"/>
      <c r="R24" s="83"/>
      <c r="S24" s="83"/>
      <c r="T24" s="83"/>
      <c r="U24" s="87"/>
      <c r="V24" s="90"/>
      <c r="W24" s="87"/>
      <c r="X24" s="9"/>
      <c r="Y24" s="9"/>
      <c r="Z24" s="9"/>
    </row>
    <row r="25" spans="1:26" ht="13.5" customHeight="1" x14ac:dyDescent="0.3">
      <c r="A25" s="9"/>
      <c r="B25" s="88"/>
      <c r="C25" s="89"/>
      <c r="D25" s="76" t="str">
        <f t="array" ref="D25">IFERROR(INDEX(入力用シート!$C$66:$N$105,MATCH(5,入力用シート!$M$66:$M$105,0),3),"")</f>
        <v/>
      </c>
      <c r="E25" s="77"/>
      <c r="F25" s="77"/>
      <c r="G25" s="77"/>
      <c r="H25" s="78"/>
      <c r="I25" s="76" t="str">
        <f t="array" ref="I25">IFERROR(INDEX(入力用シート!$C$66:$N$105,MATCH(5,入力用シート!$M$66:$M$105,0),1),"")</f>
        <v/>
      </c>
      <c r="J25" s="77"/>
      <c r="K25" s="77"/>
      <c r="L25" s="77"/>
      <c r="M25" s="78"/>
      <c r="N25" s="88"/>
      <c r="O25" s="89"/>
      <c r="P25" s="88"/>
      <c r="Q25" s="64"/>
      <c r="R25" s="64"/>
      <c r="S25" s="64"/>
      <c r="T25" s="64"/>
      <c r="U25" s="89"/>
      <c r="V25" s="88"/>
      <c r="W25" s="89"/>
      <c r="X25" s="9"/>
      <c r="Y25" s="9"/>
      <c r="Z25" s="9"/>
    </row>
    <row r="26" spans="1:26" ht="13.5" customHeight="1" x14ac:dyDescent="0.3">
      <c r="A26" s="9"/>
      <c r="B26" s="79"/>
      <c r="C26" s="81"/>
      <c r="D26" s="79"/>
      <c r="E26" s="80"/>
      <c r="F26" s="80"/>
      <c r="G26" s="80"/>
      <c r="H26" s="81"/>
      <c r="I26" s="79"/>
      <c r="J26" s="80"/>
      <c r="K26" s="80"/>
      <c r="L26" s="80"/>
      <c r="M26" s="81"/>
      <c r="N26" s="79"/>
      <c r="O26" s="81"/>
      <c r="P26" s="79"/>
      <c r="Q26" s="80"/>
      <c r="R26" s="80"/>
      <c r="S26" s="80"/>
      <c r="T26" s="80"/>
      <c r="U26" s="81"/>
      <c r="V26" s="79"/>
      <c r="W26" s="81"/>
      <c r="X26" s="9"/>
      <c r="Y26" s="9"/>
      <c r="Z26" s="9"/>
    </row>
    <row r="27" spans="1:26" ht="13.5" customHeight="1" x14ac:dyDescent="0.3">
      <c r="A27" s="9"/>
      <c r="B27" s="91" t="s">
        <v>56</v>
      </c>
      <c r="C27" s="87"/>
      <c r="D27" s="73" t="str">
        <f t="array" ref="D27">IFERROR(INDEX(入力用シート!$C$66:$N$105,MATCH(6,入力用シート!$M$66:$M$105,0),4),"")</f>
        <v/>
      </c>
      <c r="E27" s="74"/>
      <c r="F27" s="74"/>
      <c r="G27" s="74"/>
      <c r="H27" s="75"/>
      <c r="I27" s="73" t="str">
        <f t="array" ref="I27">IFERROR(INDEX(入力用シート!$C$66:$N$105,MATCH(6,入力用シート!$M$66:$M$105,0),2),"")</f>
        <v/>
      </c>
      <c r="J27" s="74"/>
      <c r="K27" s="74"/>
      <c r="L27" s="74"/>
      <c r="M27" s="75"/>
      <c r="N27" s="86" t="str">
        <f t="array" ref="N27">IFERROR(INDEX(入力用シート!$C$66:$N$105,MATCH(6,入力用シート!$M$66:$M$105,0),5),"")</f>
        <v/>
      </c>
      <c r="O27" s="87"/>
      <c r="P27" s="86" t="str">
        <f t="array" ref="P27">IFERROR(INDEX(入力用シート!$C$66:$N$105,MATCH(6,入力用シート!$M$66:$M$105,0),6),"")&amp;""</f>
        <v/>
      </c>
      <c r="Q27" s="83"/>
      <c r="R27" s="83"/>
      <c r="S27" s="83"/>
      <c r="T27" s="83"/>
      <c r="U27" s="87"/>
      <c r="V27" s="90"/>
      <c r="W27" s="87"/>
      <c r="X27" s="9"/>
      <c r="Y27" s="9"/>
      <c r="Z27" s="9"/>
    </row>
    <row r="28" spans="1:26" ht="13.5" customHeight="1" x14ac:dyDescent="0.3">
      <c r="A28" s="9"/>
      <c r="B28" s="88"/>
      <c r="C28" s="89"/>
      <c r="D28" s="76" t="str">
        <f t="array" ref="D28">IFERROR(INDEX(入力用シート!$C$66:$N$105,MATCH(6,入力用シート!$M$66:$M$105,0),3),"")</f>
        <v/>
      </c>
      <c r="E28" s="77"/>
      <c r="F28" s="77"/>
      <c r="G28" s="77"/>
      <c r="H28" s="78"/>
      <c r="I28" s="76" t="str">
        <f t="array" ref="I28">IFERROR(INDEX(入力用シート!$C$66:$N$105,MATCH(6,入力用シート!$M$66:$M$105,0),1),"")</f>
        <v/>
      </c>
      <c r="J28" s="77"/>
      <c r="K28" s="77"/>
      <c r="L28" s="77"/>
      <c r="M28" s="78"/>
      <c r="N28" s="88"/>
      <c r="O28" s="89"/>
      <c r="P28" s="88"/>
      <c r="Q28" s="64"/>
      <c r="R28" s="64"/>
      <c r="S28" s="64"/>
      <c r="T28" s="64"/>
      <c r="U28" s="89"/>
      <c r="V28" s="88"/>
      <c r="W28" s="89"/>
      <c r="X28" s="9"/>
      <c r="Y28" s="9"/>
      <c r="Z28" s="9"/>
    </row>
    <row r="29" spans="1:26" ht="13.5" customHeight="1" x14ac:dyDescent="0.3">
      <c r="A29" s="9"/>
      <c r="B29" s="79"/>
      <c r="C29" s="81"/>
      <c r="D29" s="79"/>
      <c r="E29" s="80"/>
      <c r="F29" s="80"/>
      <c r="G29" s="80"/>
      <c r="H29" s="81"/>
      <c r="I29" s="79"/>
      <c r="J29" s="80"/>
      <c r="K29" s="80"/>
      <c r="L29" s="80"/>
      <c r="M29" s="81"/>
      <c r="N29" s="79"/>
      <c r="O29" s="81"/>
      <c r="P29" s="79"/>
      <c r="Q29" s="80"/>
      <c r="R29" s="80"/>
      <c r="S29" s="80"/>
      <c r="T29" s="80"/>
      <c r="U29" s="81"/>
      <c r="V29" s="79"/>
      <c r="W29" s="81"/>
      <c r="X29" s="9"/>
      <c r="Y29" s="9"/>
      <c r="Z29" s="9"/>
    </row>
    <row r="30" spans="1:26" ht="13.5" customHeight="1" x14ac:dyDescent="0.3">
      <c r="A30" s="9"/>
      <c r="B30" s="91" t="s">
        <v>57</v>
      </c>
      <c r="C30" s="87"/>
      <c r="D30" s="73" t="str">
        <f t="array" ref="D30">IFERROR(INDEX(入力用シート!$C$66:$N$105,MATCH(7,入力用シート!$M$66:$M$105,0),4),"")</f>
        <v/>
      </c>
      <c r="E30" s="74"/>
      <c r="F30" s="74"/>
      <c r="G30" s="74"/>
      <c r="H30" s="75"/>
      <c r="I30" s="73" t="str">
        <f t="array" ref="I30">IFERROR(INDEX(入力用シート!$C$66:$N$105,MATCH(7,入力用シート!$M$66:$M$105,0),2),"")</f>
        <v/>
      </c>
      <c r="J30" s="74"/>
      <c r="K30" s="74"/>
      <c r="L30" s="74"/>
      <c r="M30" s="75"/>
      <c r="N30" s="86" t="str">
        <f t="array" ref="N30">IFERROR(INDEX(入力用シート!$C$66:$N$105,MATCH(7,入力用シート!$M$66:$M$105,0),5),"")</f>
        <v/>
      </c>
      <c r="O30" s="87"/>
      <c r="P30" s="86" t="str">
        <f t="array" ref="P30">IFERROR(INDEX(入力用シート!$C$66:$N$105,MATCH(7,入力用シート!$M$66:$M$105,0),6),"")&amp;""</f>
        <v/>
      </c>
      <c r="Q30" s="83"/>
      <c r="R30" s="83"/>
      <c r="S30" s="83"/>
      <c r="T30" s="83"/>
      <c r="U30" s="87"/>
      <c r="V30" s="90"/>
      <c r="W30" s="87"/>
      <c r="X30" s="9"/>
      <c r="Y30" s="9"/>
      <c r="Z30" s="9"/>
    </row>
    <row r="31" spans="1:26" ht="13.5" customHeight="1" x14ac:dyDescent="0.3">
      <c r="A31" s="9"/>
      <c r="B31" s="88"/>
      <c r="C31" s="89"/>
      <c r="D31" s="76" t="str">
        <f t="array" ref="D31">IFERROR(INDEX(入力用シート!$C$66:$N$105,MATCH(7,入力用シート!$M$66:$M$105,0),3),"")</f>
        <v/>
      </c>
      <c r="E31" s="77"/>
      <c r="F31" s="77"/>
      <c r="G31" s="77"/>
      <c r="H31" s="78"/>
      <c r="I31" s="76" t="str">
        <f t="array" ref="I31">IFERROR(INDEX(入力用シート!$C$66:$N$105,MATCH(7,入力用シート!$M$66:$M$105,0),1),"")</f>
        <v/>
      </c>
      <c r="J31" s="77"/>
      <c r="K31" s="77"/>
      <c r="L31" s="77"/>
      <c r="M31" s="78"/>
      <c r="N31" s="88"/>
      <c r="O31" s="89"/>
      <c r="P31" s="88"/>
      <c r="Q31" s="64"/>
      <c r="R31" s="64"/>
      <c r="S31" s="64"/>
      <c r="T31" s="64"/>
      <c r="U31" s="89"/>
      <c r="V31" s="88"/>
      <c r="W31" s="89"/>
      <c r="X31" s="9"/>
      <c r="Y31" s="9"/>
      <c r="Z31" s="9"/>
    </row>
    <row r="32" spans="1:26" ht="13.5" customHeight="1" x14ac:dyDescent="0.3">
      <c r="A32" s="9"/>
      <c r="B32" s="79"/>
      <c r="C32" s="81"/>
      <c r="D32" s="79"/>
      <c r="E32" s="80"/>
      <c r="F32" s="80"/>
      <c r="G32" s="80"/>
      <c r="H32" s="81"/>
      <c r="I32" s="79"/>
      <c r="J32" s="80"/>
      <c r="K32" s="80"/>
      <c r="L32" s="80"/>
      <c r="M32" s="81"/>
      <c r="N32" s="79"/>
      <c r="O32" s="81"/>
      <c r="P32" s="79"/>
      <c r="Q32" s="80"/>
      <c r="R32" s="80"/>
      <c r="S32" s="80"/>
      <c r="T32" s="80"/>
      <c r="U32" s="81"/>
      <c r="V32" s="79"/>
      <c r="W32" s="81"/>
      <c r="X32" s="9"/>
      <c r="Y32" s="9"/>
      <c r="Z32" s="9"/>
    </row>
    <row r="33" spans="1:26" ht="13.5" customHeight="1" x14ac:dyDescent="0.3">
      <c r="A33" s="9"/>
      <c r="B33" s="91" t="s">
        <v>58</v>
      </c>
      <c r="C33" s="87"/>
      <c r="D33" s="73" t="str">
        <f t="array" ref="D33">IFERROR(INDEX(入力用シート!$C$66:$N$105,MATCH(8,入力用シート!$M$66:$M$105,0),4),"")</f>
        <v/>
      </c>
      <c r="E33" s="74"/>
      <c r="F33" s="74"/>
      <c r="G33" s="74"/>
      <c r="H33" s="75"/>
      <c r="I33" s="73" t="str">
        <f t="array" ref="I33">IFERROR(INDEX(入力用シート!$C$66:$N$105,MATCH(8,入力用シート!$M$66:$M$105,0),2),"")</f>
        <v/>
      </c>
      <c r="J33" s="74"/>
      <c r="K33" s="74"/>
      <c r="L33" s="74"/>
      <c r="M33" s="75"/>
      <c r="N33" s="86" t="str">
        <f t="array" ref="N33">IFERROR(INDEX(入力用シート!$C$66:$N$105,MATCH(8,入力用シート!$M$66:$M$105,0),5),"")</f>
        <v/>
      </c>
      <c r="O33" s="87"/>
      <c r="P33" s="86" t="str">
        <f t="array" ref="P33">IFERROR(INDEX(入力用シート!$C$66:$N$105,MATCH(8,入力用シート!$M$66:$M$105,0),6),"")&amp;""</f>
        <v/>
      </c>
      <c r="Q33" s="83"/>
      <c r="R33" s="83"/>
      <c r="S33" s="83"/>
      <c r="T33" s="83"/>
      <c r="U33" s="87"/>
      <c r="V33" s="90"/>
      <c r="W33" s="87"/>
      <c r="X33" s="9"/>
      <c r="Y33" s="9"/>
      <c r="Z33" s="9"/>
    </row>
    <row r="34" spans="1:26" ht="13.5" customHeight="1" x14ac:dyDescent="0.3">
      <c r="A34" s="9"/>
      <c r="B34" s="88"/>
      <c r="C34" s="89"/>
      <c r="D34" s="76" t="str">
        <f t="array" ref="D34">IFERROR(INDEX(入力用シート!$C$66:$N$105,MATCH(8,入力用シート!$M$66:$M$105,0),3),"")</f>
        <v/>
      </c>
      <c r="E34" s="77"/>
      <c r="F34" s="77"/>
      <c r="G34" s="77"/>
      <c r="H34" s="78"/>
      <c r="I34" s="76" t="str">
        <f t="array" ref="I34">IFERROR(INDEX(入力用シート!$C$66:$N$105,MATCH(8,入力用シート!$M$66:$M$105,0),1),"")</f>
        <v/>
      </c>
      <c r="J34" s="77"/>
      <c r="K34" s="77"/>
      <c r="L34" s="77"/>
      <c r="M34" s="78"/>
      <c r="N34" s="88"/>
      <c r="O34" s="89"/>
      <c r="P34" s="88"/>
      <c r="Q34" s="64"/>
      <c r="R34" s="64"/>
      <c r="S34" s="64"/>
      <c r="T34" s="64"/>
      <c r="U34" s="89"/>
      <c r="V34" s="88"/>
      <c r="W34" s="89"/>
      <c r="X34" s="9"/>
      <c r="Y34" s="9"/>
      <c r="Z34" s="9"/>
    </row>
    <row r="35" spans="1:26" ht="13.5" customHeight="1" x14ac:dyDescent="0.3">
      <c r="A35" s="9"/>
      <c r="B35" s="79"/>
      <c r="C35" s="81"/>
      <c r="D35" s="79"/>
      <c r="E35" s="80"/>
      <c r="F35" s="80"/>
      <c r="G35" s="80"/>
      <c r="H35" s="81"/>
      <c r="I35" s="79"/>
      <c r="J35" s="80"/>
      <c r="K35" s="80"/>
      <c r="L35" s="80"/>
      <c r="M35" s="81"/>
      <c r="N35" s="79"/>
      <c r="O35" s="81"/>
      <c r="P35" s="79"/>
      <c r="Q35" s="80"/>
      <c r="R35" s="80"/>
      <c r="S35" s="80"/>
      <c r="T35" s="80"/>
      <c r="U35" s="81"/>
      <c r="V35" s="79"/>
      <c r="W35" s="81"/>
      <c r="X35" s="9"/>
      <c r="Y35" s="9"/>
      <c r="Z35" s="9"/>
    </row>
    <row r="36" spans="1:26" ht="13.5" customHeight="1" x14ac:dyDescent="0.3">
      <c r="A36" s="9"/>
      <c r="B36" s="91" t="s">
        <v>59</v>
      </c>
      <c r="C36" s="87"/>
      <c r="D36" s="73" t="str">
        <f t="array" ref="D36">IFERROR(INDEX(入力用シート!$C$66:$N$105,MATCH(9,入力用シート!$M$66:$M$105,0),4),"")</f>
        <v/>
      </c>
      <c r="E36" s="74"/>
      <c r="F36" s="74"/>
      <c r="G36" s="74"/>
      <c r="H36" s="75"/>
      <c r="I36" s="73" t="str">
        <f t="array" ref="I36">IFERROR(INDEX(入力用シート!$C$66:$N$105,MATCH(9,入力用シート!$M$66:$M$105,0),2),"")</f>
        <v/>
      </c>
      <c r="J36" s="74"/>
      <c r="K36" s="74"/>
      <c r="L36" s="74"/>
      <c r="M36" s="75"/>
      <c r="N36" s="86" t="str">
        <f t="array" ref="N36">IFERROR(INDEX(入力用シート!$C$66:$N$105,MATCH(9,入力用シート!$M$66:$M$105,0),5),"")</f>
        <v/>
      </c>
      <c r="O36" s="87"/>
      <c r="P36" s="86" t="str">
        <f t="array" ref="P36">IFERROR(INDEX(入力用シート!$C$66:$N$105,MATCH(9,入力用シート!$M$66:$M$105,0),6),"")&amp;""</f>
        <v/>
      </c>
      <c r="Q36" s="83"/>
      <c r="R36" s="83"/>
      <c r="S36" s="83"/>
      <c r="T36" s="83"/>
      <c r="U36" s="87"/>
      <c r="V36" s="90"/>
      <c r="W36" s="87"/>
      <c r="X36" s="9"/>
      <c r="Y36" s="9"/>
      <c r="Z36" s="9"/>
    </row>
    <row r="37" spans="1:26" ht="13.5" customHeight="1" x14ac:dyDescent="0.3">
      <c r="A37" s="9"/>
      <c r="B37" s="88"/>
      <c r="C37" s="89"/>
      <c r="D37" s="76" t="str">
        <f t="array" ref="D37">IFERROR(INDEX(入力用シート!$C$66:$N$105,MATCH(9,入力用シート!$M$66:$M$105,0),3),"")</f>
        <v/>
      </c>
      <c r="E37" s="77"/>
      <c r="F37" s="77"/>
      <c r="G37" s="77"/>
      <c r="H37" s="78"/>
      <c r="I37" s="76" t="str">
        <f t="array" ref="I37">IFERROR(INDEX(入力用シート!$C$66:$N$105,MATCH(9,入力用シート!$M$66:$M$105,0),1),"")</f>
        <v/>
      </c>
      <c r="J37" s="77"/>
      <c r="K37" s="77"/>
      <c r="L37" s="77"/>
      <c r="M37" s="78"/>
      <c r="N37" s="88"/>
      <c r="O37" s="89"/>
      <c r="P37" s="88"/>
      <c r="Q37" s="64"/>
      <c r="R37" s="64"/>
      <c r="S37" s="64"/>
      <c r="T37" s="64"/>
      <c r="U37" s="89"/>
      <c r="V37" s="88"/>
      <c r="W37" s="89"/>
      <c r="X37" s="9"/>
      <c r="Y37" s="9"/>
      <c r="Z37" s="9"/>
    </row>
    <row r="38" spans="1:26" ht="13.5" customHeight="1" x14ac:dyDescent="0.3">
      <c r="A38" s="9"/>
      <c r="B38" s="79"/>
      <c r="C38" s="81"/>
      <c r="D38" s="79"/>
      <c r="E38" s="80"/>
      <c r="F38" s="80"/>
      <c r="G38" s="80"/>
      <c r="H38" s="81"/>
      <c r="I38" s="79"/>
      <c r="J38" s="80"/>
      <c r="K38" s="80"/>
      <c r="L38" s="80"/>
      <c r="M38" s="81"/>
      <c r="N38" s="79"/>
      <c r="O38" s="81"/>
      <c r="P38" s="79"/>
      <c r="Q38" s="80"/>
      <c r="R38" s="80"/>
      <c r="S38" s="80"/>
      <c r="T38" s="80"/>
      <c r="U38" s="81"/>
      <c r="V38" s="79"/>
      <c r="W38" s="81"/>
      <c r="X38" s="9"/>
      <c r="Y38" s="9"/>
      <c r="Z38" s="9"/>
    </row>
    <row r="39" spans="1:26" ht="13.5" customHeight="1" x14ac:dyDescent="0.3">
      <c r="A39" s="9"/>
      <c r="B39" s="91" t="s">
        <v>60</v>
      </c>
      <c r="C39" s="87"/>
      <c r="D39" s="73" t="str">
        <f t="array" ref="D39">IFERROR(INDEX(入力用シート!$C$66:$N$105,MATCH(10,入力用シート!$M$66:$M$105,0),4),"")</f>
        <v/>
      </c>
      <c r="E39" s="74"/>
      <c r="F39" s="74"/>
      <c r="G39" s="74"/>
      <c r="H39" s="75"/>
      <c r="I39" s="73" t="str">
        <f t="array" ref="I39">IFERROR(INDEX(入力用シート!$C$66:$N$105,MATCH(10,入力用シート!$M$66:$M$105,0),2),"")</f>
        <v/>
      </c>
      <c r="J39" s="74"/>
      <c r="K39" s="74"/>
      <c r="L39" s="74"/>
      <c r="M39" s="75"/>
      <c r="N39" s="86" t="str">
        <f t="array" ref="N39">IFERROR(INDEX(入力用シート!$C$66:$N$105,MATCH(10,入力用シート!$M$66:$M$105,0),5),"")</f>
        <v/>
      </c>
      <c r="O39" s="87"/>
      <c r="P39" s="86" t="str">
        <f t="array" ref="P39">IFERROR(INDEX(入力用シート!$C$66:$N$105,MATCH(10,入力用シート!$M$66:$M$105,0),6),"")&amp;""</f>
        <v/>
      </c>
      <c r="Q39" s="83"/>
      <c r="R39" s="83"/>
      <c r="S39" s="83"/>
      <c r="T39" s="83"/>
      <c r="U39" s="87"/>
      <c r="V39" s="90"/>
      <c r="W39" s="87"/>
      <c r="X39" s="9"/>
      <c r="Y39" s="9"/>
      <c r="Z39" s="9"/>
    </row>
    <row r="40" spans="1:26" ht="13.5" customHeight="1" x14ac:dyDescent="0.3">
      <c r="A40" s="9"/>
      <c r="B40" s="88"/>
      <c r="C40" s="89"/>
      <c r="D40" s="76" t="str">
        <f t="array" ref="D40">IFERROR(INDEX(入力用シート!$C$66:$N$105,MATCH(10,入力用シート!$M$66:$M$105,0),3),"")</f>
        <v/>
      </c>
      <c r="E40" s="77"/>
      <c r="F40" s="77"/>
      <c r="G40" s="77"/>
      <c r="H40" s="78"/>
      <c r="I40" s="76" t="str">
        <f t="array" ref="I40">IFERROR(INDEX(入力用シート!$C$66:$N$105,MATCH(10,入力用シート!$M$66:$M$105,0),1),"")</f>
        <v/>
      </c>
      <c r="J40" s="77"/>
      <c r="K40" s="77"/>
      <c r="L40" s="77"/>
      <c r="M40" s="78"/>
      <c r="N40" s="88"/>
      <c r="O40" s="89"/>
      <c r="P40" s="88"/>
      <c r="Q40" s="64"/>
      <c r="R40" s="64"/>
      <c r="S40" s="64"/>
      <c r="T40" s="64"/>
      <c r="U40" s="89"/>
      <c r="V40" s="88"/>
      <c r="W40" s="89"/>
      <c r="X40" s="9"/>
      <c r="Y40" s="9"/>
      <c r="Z40" s="9"/>
    </row>
    <row r="41" spans="1:26" ht="13.5" customHeight="1" x14ac:dyDescent="0.3">
      <c r="A41" s="9"/>
      <c r="B41" s="79"/>
      <c r="C41" s="81"/>
      <c r="D41" s="79"/>
      <c r="E41" s="80"/>
      <c r="F41" s="80"/>
      <c r="G41" s="80"/>
      <c r="H41" s="81"/>
      <c r="I41" s="79"/>
      <c r="J41" s="80"/>
      <c r="K41" s="80"/>
      <c r="L41" s="80"/>
      <c r="M41" s="81"/>
      <c r="N41" s="79"/>
      <c r="O41" s="81"/>
      <c r="P41" s="79"/>
      <c r="Q41" s="80"/>
      <c r="R41" s="80"/>
      <c r="S41" s="80"/>
      <c r="T41" s="80"/>
      <c r="U41" s="81"/>
      <c r="V41" s="79"/>
      <c r="W41" s="81"/>
      <c r="X41" s="9"/>
      <c r="Y41" s="9"/>
      <c r="Z41" s="9"/>
    </row>
    <row r="42" spans="1:26" ht="13.5" customHeight="1" x14ac:dyDescent="0.3">
      <c r="A42" s="9"/>
      <c r="B42" s="91" t="s">
        <v>61</v>
      </c>
      <c r="C42" s="87"/>
      <c r="D42" s="73" t="str">
        <f t="array" ref="D42">IFERROR(INDEX(入力用シート!$C$66:$N$105,MATCH(11,入力用シート!$M$66:$M$105,0),4),"")</f>
        <v/>
      </c>
      <c r="E42" s="74"/>
      <c r="F42" s="74"/>
      <c r="G42" s="74"/>
      <c r="H42" s="75"/>
      <c r="I42" s="73" t="str">
        <f t="array" ref="I42">IFERROR(INDEX(入力用シート!$C$66:$N$105,MATCH(11,入力用シート!$M$66:$M$105,0),2),"")</f>
        <v/>
      </c>
      <c r="J42" s="74"/>
      <c r="K42" s="74"/>
      <c r="L42" s="74"/>
      <c r="M42" s="75"/>
      <c r="N42" s="86" t="str">
        <f t="array" ref="N42">IFERROR(INDEX(入力用シート!$C$66:$N$105,MATCH(11,入力用シート!$M$66:$M$105,0),5),"")</f>
        <v/>
      </c>
      <c r="O42" s="87"/>
      <c r="P42" s="86" t="str">
        <f t="array" ref="P42">IFERROR(INDEX(入力用シート!$C$66:$N$105,MATCH(11,入力用シート!$M$66:$M$105,0),6),"")&amp;""</f>
        <v/>
      </c>
      <c r="Q42" s="83"/>
      <c r="R42" s="83"/>
      <c r="S42" s="83"/>
      <c r="T42" s="83"/>
      <c r="U42" s="87"/>
      <c r="V42" s="90"/>
      <c r="W42" s="87"/>
      <c r="X42" s="9"/>
      <c r="Y42" s="9"/>
      <c r="Z42" s="9"/>
    </row>
    <row r="43" spans="1:26" ht="13.5" customHeight="1" x14ac:dyDescent="0.3">
      <c r="A43" s="9"/>
      <c r="B43" s="88"/>
      <c r="C43" s="89"/>
      <c r="D43" s="76" t="str">
        <f t="array" ref="D43">IFERROR(INDEX(入力用シート!$C$66:$N$105,MATCH(11,入力用シート!$M$66:$M$105,0),3),"")</f>
        <v/>
      </c>
      <c r="E43" s="77"/>
      <c r="F43" s="77"/>
      <c r="G43" s="77"/>
      <c r="H43" s="78"/>
      <c r="I43" s="76" t="str">
        <f t="array" ref="I43">IFERROR(INDEX(入力用シート!$C$66:$N$105,MATCH(11,入力用シート!$M$66:$M$105,0),1),"")</f>
        <v/>
      </c>
      <c r="J43" s="77"/>
      <c r="K43" s="77"/>
      <c r="L43" s="77"/>
      <c r="M43" s="78"/>
      <c r="N43" s="88"/>
      <c r="O43" s="89"/>
      <c r="P43" s="88"/>
      <c r="Q43" s="64"/>
      <c r="R43" s="64"/>
      <c r="S43" s="64"/>
      <c r="T43" s="64"/>
      <c r="U43" s="89"/>
      <c r="V43" s="88"/>
      <c r="W43" s="89"/>
      <c r="X43" s="9"/>
      <c r="Y43" s="9"/>
      <c r="Z43" s="9"/>
    </row>
    <row r="44" spans="1:26" ht="13.5" customHeight="1" x14ac:dyDescent="0.3">
      <c r="A44" s="9"/>
      <c r="B44" s="79"/>
      <c r="C44" s="81"/>
      <c r="D44" s="79"/>
      <c r="E44" s="80"/>
      <c r="F44" s="80"/>
      <c r="G44" s="80"/>
      <c r="H44" s="81"/>
      <c r="I44" s="79"/>
      <c r="J44" s="80"/>
      <c r="K44" s="80"/>
      <c r="L44" s="80"/>
      <c r="M44" s="81"/>
      <c r="N44" s="79"/>
      <c r="O44" s="81"/>
      <c r="P44" s="79"/>
      <c r="Q44" s="80"/>
      <c r="R44" s="80"/>
      <c r="S44" s="80"/>
      <c r="T44" s="80"/>
      <c r="U44" s="81"/>
      <c r="V44" s="79"/>
      <c r="W44" s="81"/>
      <c r="X44" s="9"/>
      <c r="Y44" s="9"/>
      <c r="Z44" s="9"/>
    </row>
    <row r="45" spans="1:26" ht="13.5" customHeight="1" x14ac:dyDescent="0.3">
      <c r="A45" s="9"/>
      <c r="B45" s="91" t="s">
        <v>62</v>
      </c>
      <c r="C45" s="87"/>
      <c r="D45" s="73" t="str">
        <f t="array" ref="D45">IFERROR(INDEX(入力用シート!$C$66:$N$105,MATCH(12,入力用シート!$M$66:$M$105,0),4),"")</f>
        <v/>
      </c>
      <c r="E45" s="74"/>
      <c r="F45" s="74"/>
      <c r="G45" s="74"/>
      <c r="H45" s="75"/>
      <c r="I45" s="73" t="str">
        <f t="array" ref="I45">IFERROR(INDEX(入力用シート!$C$66:$N$105,MATCH(12,入力用シート!$M$66:$M$105,0),2),"")</f>
        <v/>
      </c>
      <c r="J45" s="74"/>
      <c r="K45" s="74"/>
      <c r="L45" s="74"/>
      <c r="M45" s="75"/>
      <c r="N45" s="86" t="str">
        <f t="array" ref="N45">IFERROR(INDEX(入力用シート!$C$66:$N$105,MATCH(12,入力用シート!$M$66:$M$105,0),5),"")</f>
        <v/>
      </c>
      <c r="O45" s="87"/>
      <c r="P45" s="86" t="str">
        <f t="array" ref="P45">IFERROR(INDEX(入力用シート!$C$66:$N$105,MATCH(12,入力用シート!$M$66:$M$105,0),6),"")&amp;""</f>
        <v/>
      </c>
      <c r="Q45" s="83"/>
      <c r="R45" s="83"/>
      <c r="S45" s="83"/>
      <c r="T45" s="83"/>
      <c r="U45" s="87"/>
      <c r="V45" s="90"/>
      <c r="W45" s="87"/>
      <c r="X45" s="9"/>
      <c r="Y45" s="9"/>
      <c r="Z45" s="9"/>
    </row>
    <row r="46" spans="1:26" ht="13.5" customHeight="1" x14ac:dyDescent="0.3">
      <c r="A46" s="9"/>
      <c r="B46" s="88"/>
      <c r="C46" s="89"/>
      <c r="D46" s="76" t="str">
        <f t="array" ref="D46">IFERROR(INDEX(入力用シート!$C$66:$N$105,MATCH(12,入力用シート!$M$66:$M$105,0),3),"")</f>
        <v/>
      </c>
      <c r="E46" s="77"/>
      <c r="F46" s="77"/>
      <c r="G46" s="77"/>
      <c r="H46" s="78"/>
      <c r="I46" s="76" t="str">
        <f t="array" ref="I46">IFERROR(INDEX(入力用シート!$C$66:$N$105,MATCH(12,入力用シート!$M$66:$M$105,0),1),"")</f>
        <v/>
      </c>
      <c r="J46" s="77"/>
      <c r="K46" s="77"/>
      <c r="L46" s="77"/>
      <c r="M46" s="78"/>
      <c r="N46" s="88"/>
      <c r="O46" s="89"/>
      <c r="P46" s="88"/>
      <c r="Q46" s="64"/>
      <c r="R46" s="64"/>
      <c r="S46" s="64"/>
      <c r="T46" s="64"/>
      <c r="U46" s="89"/>
      <c r="V46" s="88"/>
      <c r="W46" s="89"/>
      <c r="X46" s="9"/>
      <c r="Y46" s="9"/>
      <c r="Z46" s="9"/>
    </row>
    <row r="47" spans="1:26" ht="13.5" customHeight="1" x14ac:dyDescent="0.3">
      <c r="A47" s="9"/>
      <c r="B47" s="79"/>
      <c r="C47" s="81"/>
      <c r="D47" s="79"/>
      <c r="E47" s="80"/>
      <c r="F47" s="80"/>
      <c r="G47" s="80"/>
      <c r="H47" s="81"/>
      <c r="I47" s="79"/>
      <c r="J47" s="80"/>
      <c r="K47" s="80"/>
      <c r="L47" s="80"/>
      <c r="M47" s="81"/>
      <c r="N47" s="79"/>
      <c r="O47" s="81"/>
      <c r="P47" s="79"/>
      <c r="Q47" s="80"/>
      <c r="R47" s="80"/>
      <c r="S47" s="80"/>
      <c r="T47" s="80"/>
      <c r="U47" s="81"/>
      <c r="V47" s="79"/>
      <c r="W47" s="81"/>
      <c r="X47" s="9"/>
      <c r="Y47" s="9"/>
      <c r="Z47" s="9"/>
    </row>
    <row r="48" spans="1:26" ht="13.5" customHeight="1" x14ac:dyDescent="0.3">
      <c r="A48" s="9"/>
      <c r="B48" s="91" t="s">
        <v>63</v>
      </c>
      <c r="C48" s="87"/>
      <c r="D48" s="73" t="str">
        <f t="array" ref="D48">IFERROR(INDEX(入力用シート!$C$66:$N$105,MATCH(13,入力用シート!$M$66:$M$105,0),4),"")</f>
        <v/>
      </c>
      <c r="E48" s="74"/>
      <c r="F48" s="74"/>
      <c r="G48" s="74"/>
      <c r="H48" s="75"/>
      <c r="I48" s="73" t="str">
        <f t="array" ref="I48">IFERROR(INDEX(入力用シート!$C$66:$N$105,MATCH(13,入力用シート!$M$66:$M$105,0),2),"")</f>
        <v/>
      </c>
      <c r="J48" s="74"/>
      <c r="K48" s="74"/>
      <c r="L48" s="74"/>
      <c r="M48" s="75"/>
      <c r="N48" s="86" t="str">
        <f t="array" ref="N48">IFERROR(INDEX(入力用シート!$C$66:$N$105,MATCH(13,入力用シート!$M$66:$M$105,0),5),"")</f>
        <v/>
      </c>
      <c r="O48" s="87"/>
      <c r="P48" s="86" t="str">
        <f t="array" ref="P48">IFERROR(INDEX(入力用シート!$C$66:$N$105,MATCH(13,入力用シート!$M$66:$M$105,0),6),"")&amp;""</f>
        <v/>
      </c>
      <c r="Q48" s="83"/>
      <c r="R48" s="83"/>
      <c r="S48" s="83"/>
      <c r="T48" s="83"/>
      <c r="U48" s="87"/>
      <c r="V48" s="90"/>
      <c r="W48" s="87"/>
      <c r="X48" s="9"/>
      <c r="Y48" s="9"/>
      <c r="Z48" s="9"/>
    </row>
    <row r="49" spans="1:26" ht="13.5" customHeight="1" x14ac:dyDescent="0.3">
      <c r="A49" s="9"/>
      <c r="B49" s="88"/>
      <c r="C49" s="89"/>
      <c r="D49" s="76" t="str">
        <f t="array" ref="D49">IFERROR(INDEX(入力用シート!$C$66:$N$105,MATCH(13,入力用シート!$M$66:$M$105,0),3),"")</f>
        <v/>
      </c>
      <c r="E49" s="77"/>
      <c r="F49" s="77"/>
      <c r="G49" s="77"/>
      <c r="H49" s="78"/>
      <c r="I49" s="76" t="str">
        <f t="array" ref="I49">IFERROR(INDEX(入力用シート!$C$66:$N$105,MATCH(13,入力用シート!$M$66:$M$105,0),1),"")</f>
        <v/>
      </c>
      <c r="J49" s="77"/>
      <c r="K49" s="77"/>
      <c r="L49" s="77"/>
      <c r="M49" s="78"/>
      <c r="N49" s="88"/>
      <c r="O49" s="89"/>
      <c r="P49" s="88"/>
      <c r="Q49" s="64"/>
      <c r="R49" s="64"/>
      <c r="S49" s="64"/>
      <c r="T49" s="64"/>
      <c r="U49" s="89"/>
      <c r="V49" s="88"/>
      <c r="W49" s="89"/>
      <c r="X49" s="9"/>
      <c r="Y49" s="9"/>
      <c r="Z49" s="9"/>
    </row>
    <row r="50" spans="1:26" ht="13.5" customHeight="1" x14ac:dyDescent="0.3">
      <c r="A50" s="9"/>
      <c r="B50" s="79"/>
      <c r="C50" s="81"/>
      <c r="D50" s="79"/>
      <c r="E50" s="80"/>
      <c r="F50" s="80"/>
      <c r="G50" s="80"/>
      <c r="H50" s="81"/>
      <c r="I50" s="79"/>
      <c r="J50" s="80"/>
      <c r="K50" s="80"/>
      <c r="L50" s="80"/>
      <c r="M50" s="81"/>
      <c r="N50" s="79"/>
      <c r="O50" s="81"/>
      <c r="P50" s="79"/>
      <c r="Q50" s="80"/>
      <c r="R50" s="80"/>
      <c r="S50" s="80"/>
      <c r="T50" s="80"/>
      <c r="U50" s="81"/>
      <c r="V50" s="79"/>
      <c r="W50" s="81"/>
      <c r="X50" s="9"/>
      <c r="Y50" s="9"/>
      <c r="Z50" s="9"/>
    </row>
    <row r="51" spans="1:26" ht="13.5" customHeight="1" x14ac:dyDescent="0.3">
      <c r="A51" s="9"/>
      <c r="B51" s="91" t="s">
        <v>64</v>
      </c>
      <c r="C51" s="87"/>
      <c r="D51" s="73" t="str">
        <f t="array" ref="D51">IFERROR(INDEX(入力用シート!$C$66:$N$105,MATCH(14,入力用シート!$M$66:$M$105,0),4),"")</f>
        <v/>
      </c>
      <c r="E51" s="74"/>
      <c r="F51" s="74"/>
      <c r="G51" s="74"/>
      <c r="H51" s="75"/>
      <c r="I51" s="73" t="str">
        <f t="array" ref="I51">IFERROR(INDEX(入力用シート!$C$66:$N$105,MATCH(14,入力用シート!$M$66:$M$105,0),2),"")</f>
        <v/>
      </c>
      <c r="J51" s="74"/>
      <c r="K51" s="74"/>
      <c r="L51" s="74"/>
      <c r="M51" s="75"/>
      <c r="N51" s="86" t="str">
        <f t="array" ref="N51">IFERROR(INDEX(入力用シート!$C$66:$N$105,MATCH(14,入力用シート!$M$66:$M$105,0),5),"")</f>
        <v/>
      </c>
      <c r="O51" s="87"/>
      <c r="P51" s="86" t="str">
        <f t="array" ref="P51">IFERROR(INDEX(入力用シート!$C$66:$N$105,MATCH(14,入力用シート!$M$66:$M$105,0),6),"")&amp;""</f>
        <v/>
      </c>
      <c r="Q51" s="83"/>
      <c r="R51" s="83"/>
      <c r="S51" s="83"/>
      <c r="T51" s="83"/>
      <c r="U51" s="87"/>
      <c r="V51" s="90"/>
      <c r="W51" s="87"/>
      <c r="X51" s="9"/>
      <c r="Y51" s="9"/>
      <c r="Z51" s="9"/>
    </row>
    <row r="52" spans="1:26" ht="13.5" customHeight="1" x14ac:dyDescent="0.3">
      <c r="A52" s="9"/>
      <c r="B52" s="88"/>
      <c r="C52" s="89"/>
      <c r="D52" s="76" t="str">
        <f t="array" ref="D52">IFERROR(INDEX(入力用シート!$C$66:$N$105,MATCH(14,入力用シート!$M$66:$M$105,0),3),"")</f>
        <v/>
      </c>
      <c r="E52" s="77"/>
      <c r="F52" s="77"/>
      <c r="G52" s="77"/>
      <c r="H52" s="78"/>
      <c r="I52" s="76" t="str">
        <f t="array" ref="I52">IFERROR(INDEX(入力用シート!$C$66:$N$105,MATCH(14,入力用シート!$M$66:$M$105,0),1),"")</f>
        <v/>
      </c>
      <c r="J52" s="77"/>
      <c r="K52" s="77"/>
      <c r="L52" s="77"/>
      <c r="M52" s="78"/>
      <c r="N52" s="88"/>
      <c r="O52" s="89"/>
      <c r="P52" s="88"/>
      <c r="Q52" s="64"/>
      <c r="R52" s="64"/>
      <c r="S52" s="64"/>
      <c r="T52" s="64"/>
      <c r="U52" s="89"/>
      <c r="V52" s="88"/>
      <c r="W52" s="89"/>
      <c r="X52" s="9"/>
      <c r="Y52" s="9"/>
      <c r="Z52" s="9"/>
    </row>
    <row r="53" spans="1:26" ht="13.5" customHeight="1" x14ac:dyDescent="0.3">
      <c r="A53" s="9"/>
      <c r="B53" s="79"/>
      <c r="C53" s="81"/>
      <c r="D53" s="79"/>
      <c r="E53" s="80"/>
      <c r="F53" s="80"/>
      <c r="G53" s="80"/>
      <c r="H53" s="81"/>
      <c r="I53" s="79"/>
      <c r="J53" s="80"/>
      <c r="K53" s="80"/>
      <c r="L53" s="80"/>
      <c r="M53" s="81"/>
      <c r="N53" s="79"/>
      <c r="O53" s="81"/>
      <c r="P53" s="79"/>
      <c r="Q53" s="80"/>
      <c r="R53" s="80"/>
      <c r="S53" s="80"/>
      <c r="T53" s="80"/>
      <c r="U53" s="81"/>
      <c r="V53" s="79"/>
      <c r="W53" s="81"/>
      <c r="X53" s="9"/>
      <c r="Y53" s="9"/>
      <c r="Z53" s="9"/>
    </row>
    <row r="54" spans="1:26" ht="13.5" customHeight="1" x14ac:dyDescent="0.3">
      <c r="A54" s="9"/>
      <c r="B54" s="91" t="s">
        <v>65</v>
      </c>
      <c r="C54" s="87"/>
      <c r="D54" s="73" t="str">
        <f t="array" ref="D54">IFERROR(INDEX(入力用シート!$C$66:$N$105,MATCH(15,入力用シート!$M$66:$M$105,0),4),"")</f>
        <v/>
      </c>
      <c r="E54" s="74"/>
      <c r="F54" s="74"/>
      <c r="G54" s="74"/>
      <c r="H54" s="75"/>
      <c r="I54" s="73" t="str">
        <f t="array" ref="I54">IFERROR(INDEX(入力用シート!$C$66:$N$105,MATCH(15,入力用シート!$M$66:$M$105,0),2),"")</f>
        <v/>
      </c>
      <c r="J54" s="74"/>
      <c r="K54" s="74"/>
      <c r="L54" s="74"/>
      <c r="M54" s="75"/>
      <c r="N54" s="86" t="str">
        <f t="array" ref="N54">IFERROR(INDEX(入力用シート!$C$66:$N$105,MATCH(15,入力用シート!$M$66:$M$105,0),5),"")</f>
        <v/>
      </c>
      <c r="O54" s="87"/>
      <c r="P54" s="86" t="str">
        <f t="array" ref="P54">IFERROR(INDEX(入力用シート!$C$66:$N$105,MATCH(15,入力用シート!$M$66:$M$105,0),6),"")&amp;""</f>
        <v/>
      </c>
      <c r="Q54" s="83"/>
      <c r="R54" s="83"/>
      <c r="S54" s="83"/>
      <c r="T54" s="83"/>
      <c r="U54" s="87"/>
      <c r="V54" s="90"/>
      <c r="W54" s="87"/>
      <c r="X54" s="9"/>
      <c r="Y54" s="9"/>
      <c r="Z54" s="9"/>
    </row>
    <row r="55" spans="1:26" ht="13.5" customHeight="1" x14ac:dyDescent="0.3">
      <c r="A55" s="9"/>
      <c r="B55" s="88"/>
      <c r="C55" s="89"/>
      <c r="D55" s="76" t="str">
        <f t="array" ref="D55">IFERROR(INDEX(入力用シート!$C$66:$N$105,MATCH(15,入力用シート!$M$66:$M$105,0),3),"")</f>
        <v/>
      </c>
      <c r="E55" s="77"/>
      <c r="F55" s="77"/>
      <c r="G55" s="77"/>
      <c r="H55" s="78"/>
      <c r="I55" s="76" t="str">
        <f t="array" ref="I55">IFERROR(INDEX(入力用シート!$C$66:$N$105,MATCH(15,入力用シート!$M$66:$M$105,0),1),"")</f>
        <v/>
      </c>
      <c r="J55" s="77"/>
      <c r="K55" s="77"/>
      <c r="L55" s="77"/>
      <c r="M55" s="78"/>
      <c r="N55" s="88"/>
      <c r="O55" s="89"/>
      <c r="P55" s="88"/>
      <c r="Q55" s="64"/>
      <c r="R55" s="64"/>
      <c r="S55" s="64"/>
      <c r="T55" s="64"/>
      <c r="U55" s="89"/>
      <c r="V55" s="88"/>
      <c r="W55" s="89"/>
      <c r="X55" s="9"/>
      <c r="Y55" s="9"/>
      <c r="Z55" s="9"/>
    </row>
    <row r="56" spans="1:26" ht="13.5" customHeight="1" x14ac:dyDescent="0.3">
      <c r="A56" s="9"/>
      <c r="B56" s="79"/>
      <c r="C56" s="81"/>
      <c r="D56" s="79"/>
      <c r="E56" s="80"/>
      <c r="F56" s="80"/>
      <c r="G56" s="80"/>
      <c r="H56" s="81"/>
      <c r="I56" s="79"/>
      <c r="J56" s="80"/>
      <c r="K56" s="80"/>
      <c r="L56" s="80"/>
      <c r="M56" s="81"/>
      <c r="N56" s="79"/>
      <c r="O56" s="81"/>
      <c r="P56" s="79"/>
      <c r="Q56" s="80"/>
      <c r="R56" s="80"/>
      <c r="S56" s="80"/>
      <c r="T56" s="80"/>
      <c r="U56" s="81"/>
      <c r="V56" s="79"/>
      <c r="W56" s="81"/>
      <c r="X56" s="9"/>
      <c r="Y56" s="9"/>
      <c r="Z56" s="9"/>
    </row>
    <row r="57" spans="1:26" ht="12" customHeight="1" x14ac:dyDescent="0.3">
      <c r="A57" s="9"/>
      <c r="B57" s="82" t="s">
        <v>66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9"/>
      <c r="Y57" s="9"/>
      <c r="Z57" s="9"/>
    </row>
    <row r="58" spans="1:26" ht="12" customHeight="1" x14ac:dyDescent="0.3">
      <c r="A58" s="9"/>
      <c r="B58" s="84" t="s">
        <v>67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9"/>
      <c r="Y58" s="9"/>
      <c r="Z58" s="9"/>
    </row>
    <row r="59" spans="1:26" ht="24" customHeight="1" x14ac:dyDescent="0.3">
      <c r="A59" s="9"/>
      <c r="B59" s="85" t="s">
        <v>68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9"/>
      <c r="Y59" s="9"/>
      <c r="Z59" s="9"/>
    </row>
    <row r="60" spans="1:26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55">
    <mergeCell ref="B15:C17"/>
    <mergeCell ref="D16:H17"/>
    <mergeCell ref="I16:M17"/>
    <mergeCell ref="D18:H18"/>
    <mergeCell ref="D19:H20"/>
    <mergeCell ref="P5:Q5"/>
    <mergeCell ref="R5:S5"/>
    <mergeCell ref="T5:U5"/>
    <mergeCell ref="I13:M14"/>
    <mergeCell ref="P10:U10"/>
    <mergeCell ref="V10:W11"/>
    <mergeCell ref="P11:U11"/>
    <mergeCell ref="N15:O17"/>
    <mergeCell ref="P15:U17"/>
    <mergeCell ref="V15:W17"/>
    <mergeCell ref="B18:C20"/>
    <mergeCell ref="J7:K7"/>
    <mergeCell ref="J8:K8"/>
    <mergeCell ref="D10:H10"/>
    <mergeCell ref="I10:M10"/>
    <mergeCell ref="N10:O11"/>
    <mergeCell ref="D11:H11"/>
    <mergeCell ref="I11:M11"/>
    <mergeCell ref="B10:C11"/>
    <mergeCell ref="D15:H15"/>
    <mergeCell ref="I15:M15"/>
    <mergeCell ref="D12:H12"/>
    <mergeCell ref="I12:M12"/>
    <mergeCell ref="N12:O14"/>
    <mergeCell ref="P12:U14"/>
    <mergeCell ref="V12:W14"/>
    <mergeCell ref="D13:H14"/>
    <mergeCell ref="B12:C14"/>
    <mergeCell ref="U1:W1"/>
    <mergeCell ref="B2:W2"/>
    <mergeCell ref="B3:W3"/>
    <mergeCell ref="C5:D5"/>
    <mergeCell ref="E5:H5"/>
    <mergeCell ref="L5:M5"/>
    <mergeCell ref="N5:O5"/>
    <mergeCell ref="R7:S7"/>
    <mergeCell ref="R8:S8"/>
    <mergeCell ref="B7:C7"/>
    <mergeCell ref="D7:G7"/>
    <mergeCell ref="L7:O7"/>
    <mergeCell ref="T7:W7"/>
    <mergeCell ref="B8:C8"/>
    <mergeCell ref="D8:G8"/>
    <mergeCell ref="L8:O8"/>
    <mergeCell ref="T8:W8"/>
    <mergeCell ref="V5:W5"/>
    <mergeCell ref="I48:M48"/>
    <mergeCell ref="N48:O50"/>
    <mergeCell ref="P48:U50"/>
    <mergeCell ref="V48:W50"/>
    <mergeCell ref="I49:M50"/>
    <mergeCell ref="V27:W29"/>
    <mergeCell ref="I28:M29"/>
    <mergeCell ref="I30:M30"/>
    <mergeCell ref="N30:O32"/>
    <mergeCell ref="P30:U32"/>
    <mergeCell ref="V30:W32"/>
    <mergeCell ref="I31:M32"/>
    <mergeCell ref="I33:M33"/>
    <mergeCell ref="N33:O35"/>
    <mergeCell ref="P33:U35"/>
    <mergeCell ref="V33:W35"/>
    <mergeCell ref="I34:M35"/>
    <mergeCell ref="I27:M27"/>
    <mergeCell ref="N27:O29"/>
    <mergeCell ref="P27:U29"/>
    <mergeCell ref="N36:O38"/>
    <mergeCell ref="P36:U38"/>
    <mergeCell ref="V36:W38"/>
    <mergeCell ref="I36:M36"/>
    <mergeCell ref="I22:M23"/>
    <mergeCell ref="I24:M24"/>
    <mergeCell ref="N24:O26"/>
    <mergeCell ref="P24:U26"/>
    <mergeCell ref="V24:W26"/>
    <mergeCell ref="I25:M26"/>
    <mergeCell ref="P21:U23"/>
    <mergeCell ref="V21:W23"/>
    <mergeCell ref="I18:M18"/>
    <mergeCell ref="N18:O20"/>
    <mergeCell ref="P18:U20"/>
    <mergeCell ref="V18:W20"/>
    <mergeCell ref="I19:M20"/>
    <mergeCell ref="I21:M21"/>
    <mergeCell ref="N21:O23"/>
    <mergeCell ref="B21:C23"/>
    <mergeCell ref="D21:H21"/>
    <mergeCell ref="D22:H23"/>
    <mergeCell ref="B24:C26"/>
    <mergeCell ref="D24:H24"/>
    <mergeCell ref="B27:C29"/>
    <mergeCell ref="D36:H36"/>
    <mergeCell ref="D37:H38"/>
    <mergeCell ref="B30:C32"/>
    <mergeCell ref="D30:H30"/>
    <mergeCell ref="D31:H32"/>
    <mergeCell ref="B33:C35"/>
    <mergeCell ref="D33:H33"/>
    <mergeCell ref="D34:H35"/>
    <mergeCell ref="B36:C38"/>
    <mergeCell ref="D25:H26"/>
    <mergeCell ref="D27:H27"/>
    <mergeCell ref="D28:H29"/>
    <mergeCell ref="B39:C41"/>
    <mergeCell ref="D39:H39"/>
    <mergeCell ref="D40:H41"/>
    <mergeCell ref="B42:C44"/>
    <mergeCell ref="D42:H42"/>
    <mergeCell ref="D43:H44"/>
    <mergeCell ref="B45:C47"/>
    <mergeCell ref="D54:H54"/>
    <mergeCell ref="D55:H56"/>
    <mergeCell ref="B48:C50"/>
    <mergeCell ref="D48:H48"/>
    <mergeCell ref="D49:H50"/>
    <mergeCell ref="B51:C53"/>
    <mergeCell ref="D51:H51"/>
    <mergeCell ref="D52:H53"/>
    <mergeCell ref="B54:C56"/>
    <mergeCell ref="D45:H45"/>
    <mergeCell ref="D46:H47"/>
    <mergeCell ref="I37:M38"/>
    <mergeCell ref="I39:M39"/>
    <mergeCell ref="P39:U41"/>
    <mergeCell ref="V39:W41"/>
    <mergeCell ref="I40:M41"/>
    <mergeCell ref="I42:M42"/>
    <mergeCell ref="P45:U47"/>
    <mergeCell ref="V45:W47"/>
    <mergeCell ref="N39:O41"/>
    <mergeCell ref="N42:O44"/>
    <mergeCell ref="P42:U44"/>
    <mergeCell ref="V42:W44"/>
    <mergeCell ref="I43:M44"/>
    <mergeCell ref="I45:M45"/>
    <mergeCell ref="N45:O47"/>
    <mergeCell ref="I46:M47"/>
    <mergeCell ref="I54:M54"/>
    <mergeCell ref="I55:M56"/>
    <mergeCell ref="B57:W57"/>
    <mergeCell ref="B58:W58"/>
    <mergeCell ref="B59:W59"/>
    <mergeCell ref="N51:O53"/>
    <mergeCell ref="P51:U53"/>
    <mergeCell ref="V51:W53"/>
    <mergeCell ref="I52:M53"/>
    <mergeCell ref="N54:O56"/>
    <mergeCell ref="P54:U56"/>
    <mergeCell ref="V54:W56"/>
    <mergeCell ref="I51:M51"/>
  </mergeCells>
  <phoneticPr fontId="13"/>
  <printOptions horizontalCentered="1"/>
  <pageMargins left="0.23622047244094491" right="0.23622047244094491" top="0.74803149606299213" bottom="0.74803149606299213" header="0" footer="0"/>
  <pageSetup paperSize="9" scale="96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>
      <selection activeCell="B2" sqref="B2:W2"/>
    </sheetView>
  </sheetViews>
  <sheetFormatPr defaultColWidth="11.19921875" defaultRowHeight="15" customHeight="1" x14ac:dyDescent="0.3"/>
  <cols>
    <col min="1" max="26" width="2.796875" customWidth="1"/>
  </cols>
  <sheetData>
    <row r="1" spans="1:26" ht="14.2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2" t="s">
        <v>39</v>
      </c>
      <c r="V1" s="64"/>
      <c r="W1" s="64"/>
      <c r="X1" s="9"/>
      <c r="Y1" s="9"/>
      <c r="Z1" s="9"/>
    </row>
    <row r="2" spans="1:26" ht="12" customHeight="1" x14ac:dyDescent="0.3">
      <c r="A2" s="9"/>
      <c r="B2" s="93" t="str">
        <f>男・クラ④!B2</f>
        <v>令和８年度東北中学校体育大会　第６３回東北中学校スキー大会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"/>
      <c r="Y2" s="9"/>
      <c r="Z2" s="9"/>
    </row>
    <row r="3" spans="1:26" ht="12" customHeight="1" x14ac:dyDescent="0.3">
      <c r="A3" s="9"/>
      <c r="B3" s="95" t="s">
        <v>40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9"/>
      <c r="Y3" s="9"/>
      <c r="Z3" s="9"/>
    </row>
    <row r="4" spans="1:26" ht="9" customHeight="1" x14ac:dyDescent="0.3">
      <c r="A4" s="9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9"/>
      <c r="Y4" s="9"/>
      <c r="Z4" s="9"/>
    </row>
    <row r="5" spans="1:26" ht="13.5" customHeight="1" x14ac:dyDescent="0.3">
      <c r="A5" s="9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9"/>
      <c r="K5" s="9"/>
      <c r="L5" s="96" t="s">
        <v>42</v>
      </c>
      <c r="M5" s="67"/>
      <c r="N5" s="96" t="s">
        <v>43</v>
      </c>
      <c r="O5" s="67"/>
      <c r="P5" s="96" t="s">
        <v>44</v>
      </c>
      <c r="Q5" s="67"/>
      <c r="R5" s="96"/>
      <c r="S5" s="67"/>
      <c r="T5" s="96" t="s">
        <v>45</v>
      </c>
      <c r="U5" s="67"/>
      <c r="V5" s="96"/>
      <c r="W5" s="67"/>
      <c r="X5" s="9"/>
      <c r="Y5" s="9"/>
      <c r="Z5" s="9"/>
    </row>
    <row r="6" spans="1:26" ht="9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9"/>
      <c r="B7" s="96" t="s">
        <v>23</v>
      </c>
      <c r="C7" s="67"/>
      <c r="D7" s="97"/>
      <c r="E7" s="66"/>
      <c r="F7" s="66"/>
      <c r="G7" s="67"/>
      <c r="H7" s="9"/>
      <c r="I7" s="9"/>
      <c r="J7" s="96" t="s">
        <v>27</v>
      </c>
      <c r="K7" s="67"/>
      <c r="L7" s="97"/>
      <c r="M7" s="66"/>
      <c r="N7" s="66"/>
      <c r="O7" s="67"/>
      <c r="P7" s="9"/>
      <c r="Q7" s="9"/>
      <c r="R7" s="96" t="s">
        <v>25</v>
      </c>
      <c r="S7" s="67"/>
      <c r="T7" s="97"/>
      <c r="U7" s="66"/>
      <c r="V7" s="66"/>
      <c r="W7" s="67"/>
      <c r="X7" s="9"/>
      <c r="Y7" s="9"/>
      <c r="Z7" s="9"/>
    </row>
    <row r="8" spans="1:26" ht="13.5" customHeight="1" x14ac:dyDescent="0.3">
      <c r="A8" s="9"/>
      <c r="B8" s="96" t="s">
        <v>24</v>
      </c>
      <c r="C8" s="67"/>
      <c r="D8" s="97"/>
      <c r="E8" s="66"/>
      <c r="F8" s="66"/>
      <c r="G8" s="67"/>
      <c r="H8" s="9"/>
      <c r="I8" s="9"/>
      <c r="J8" s="96" t="s">
        <v>28</v>
      </c>
      <c r="K8" s="67"/>
      <c r="L8" s="96" t="s">
        <v>43</v>
      </c>
      <c r="M8" s="66"/>
      <c r="N8" s="66"/>
      <c r="O8" s="67"/>
      <c r="P8" s="9"/>
      <c r="Q8" s="9"/>
      <c r="R8" s="96" t="s">
        <v>26</v>
      </c>
      <c r="S8" s="67"/>
      <c r="T8" s="96"/>
      <c r="U8" s="66"/>
      <c r="V8" s="66"/>
      <c r="W8" s="67"/>
      <c r="X8" s="9"/>
      <c r="Y8" s="9"/>
      <c r="Z8" s="9"/>
    </row>
    <row r="9" spans="1:26" ht="9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9"/>
      <c r="B10" s="86" t="s">
        <v>46</v>
      </c>
      <c r="C10" s="87"/>
      <c r="D10" s="73" t="s">
        <v>19</v>
      </c>
      <c r="E10" s="74"/>
      <c r="F10" s="74"/>
      <c r="G10" s="74"/>
      <c r="H10" s="75"/>
      <c r="I10" s="73" t="s">
        <v>19</v>
      </c>
      <c r="J10" s="74"/>
      <c r="K10" s="74"/>
      <c r="L10" s="74"/>
      <c r="M10" s="75"/>
      <c r="N10" s="86" t="s">
        <v>21</v>
      </c>
      <c r="O10" s="87"/>
      <c r="P10" s="96" t="s">
        <v>47</v>
      </c>
      <c r="Q10" s="66"/>
      <c r="R10" s="66"/>
      <c r="S10" s="66"/>
      <c r="T10" s="66"/>
      <c r="U10" s="67"/>
      <c r="V10" s="86" t="s">
        <v>48</v>
      </c>
      <c r="W10" s="87"/>
      <c r="X10" s="9"/>
      <c r="Y10" s="9"/>
      <c r="Z10" s="9"/>
    </row>
    <row r="11" spans="1:26" ht="13.5" customHeight="1" x14ac:dyDescent="0.3">
      <c r="A11" s="9"/>
      <c r="B11" s="79"/>
      <c r="C11" s="81"/>
      <c r="D11" s="98" t="s">
        <v>20</v>
      </c>
      <c r="E11" s="99"/>
      <c r="F11" s="99"/>
      <c r="G11" s="99"/>
      <c r="H11" s="100"/>
      <c r="I11" s="98" t="s">
        <v>49</v>
      </c>
      <c r="J11" s="99"/>
      <c r="K11" s="99"/>
      <c r="L11" s="99"/>
      <c r="M11" s="100"/>
      <c r="N11" s="79"/>
      <c r="O11" s="81"/>
      <c r="P11" s="96" t="s">
        <v>50</v>
      </c>
      <c r="Q11" s="66"/>
      <c r="R11" s="66"/>
      <c r="S11" s="66"/>
      <c r="T11" s="66"/>
      <c r="U11" s="67"/>
      <c r="V11" s="79"/>
      <c r="W11" s="81"/>
      <c r="X11" s="9"/>
      <c r="Y11" s="9"/>
      <c r="Z11" s="9"/>
    </row>
    <row r="12" spans="1:26" ht="13.5" customHeight="1" x14ac:dyDescent="0.3">
      <c r="A12" s="9"/>
      <c r="B12" s="91" t="s">
        <v>51</v>
      </c>
      <c r="C12" s="87"/>
      <c r="D12" s="73" t="str">
        <f t="array" ref="D12">IFERROR(INDEX(入力用シート!$C$7:$N$105,MATCH(1,入力用シート!$N$7:$N$105,0),4),"")</f>
        <v/>
      </c>
      <c r="E12" s="74"/>
      <c r="F12" s="74"/>
      <c r="G12" s="74"/>
      <c r="H12" s="75"/>
      <c r="I12" s="73" t="str">
        <f t="array" ref="I12">IFERROR(INDEX(入力用シート!$C$7:$N$105,MATCH(1,入力用シート!$N$7:$N$105,0),2),"")</f>
        <v/>
      </c>
      <c r="J12" s="74"/>
      <c r="K12" s="74"/>
      <c r="L12" s="74"/>
      <c r="M12" s="75"/>
      <c r="N12" s="86" t="str">
        <f t="array" ref="N12">IFERROR(INDEX(入力用シート!$C$7:$N$105,MATCH(1,入力用シート!$N$7:$N$105,0),5),"")</f>
        <v/>
      </c>
      <c r="O12" s="87"/>
      <c r="P12" s="86" t="str">
        <f t="array" ref="P12">IFERROR(INDEX(入力用シート!$C$7:$N$105,MATCH(1,入力用シート!$N$7:$N$105,0),6),"")&amp;""</f>
        <v/>
      </c>
      <c r="Q12" s="83"/>
      <c r="R12" s="83"/>
      <c r="S12" s="83"/>
      <c r="T12" s="83"/>
      <c r="U12" s="87"/>
      <c r="V12" s="90"/>
      <c r="W12" s="87"/>
      <c r="X12" s="9"/>
      <c r="Y12" s="9"/>
      <c r="Z12" s="9"/>
    </row>
    <row r="13" spans="1:26" ht="13.5" customHeight="1" x14ac:dyDescent="0.3">
      <c r="A13" s="9"/>
      <c r="B13" s="88"/>
      <c r="C13" s="89"/>
      <c r="D13" s="76" t="str">
        <f t="array" ref="D13">IFERROR(INDEX(入力用シート!$C$7:$N$105,MATCH(1,入力用シート!$N$7:$N$105,0),3),"")</f>
        <v/>
      </c>
      <c r="E13" s="77"/>
      <c r="F13" s="77"/>
      <c r="G13" s="77"/>
      <c r="H13" s="78"/>
      <c r="I13" s="76" t="str">
        <f t="array" ref="I13">IFERROR(INDEX(入力用シート!$C$7:$N$105,MATCH(1,入力用シート!$N$7:$N$105,0),1),"")</f>
        <v/>
      </c>
      <c r="J13" s="77"/>
      <c r="K13" s="77"/>
      <c r="L13" s="77"/>
      <c r="M13" s="78"/>
      <c r="N13" s="88"/>
      <c r="O13" s="89"/>
      <c r="P13" s="88"/>
      <c r="Q13" s="64"/>
      <c r="R13" s="64"/>
      <c r="S13" s="64"/>
      <c r="T13" s="64"/>
      <c r="U13" s="89"/>
      <c r="V13" s="88"/>
      <c r="W13" s="89"/>
      <c r="X13" s="9"/>
      <c r="Y13" s="9"/>
      <c r="Z13" s="9"/>
    </row>
    <row r="14" spans="1:26" ht="13.5" customHeight="1" x14ac:dyDescent="0.3">
      <c r="A14" s="9"/>
      <c r="B14" s="79"/>
      <c r="C14" s="81"/>
      <c r="D14" s="79"/>
      <c r="E14" s="80"/>
      <c r="F14" s="80"/>
      <c r="G14" s="80"/>
      <c r="H14" s="81"/>
      <c r="I14" s="79"/>
      <c r="J14" s="80"/>
      <c r="K14" s="80"/>
      <c r="L14" s="80"/>
      <c r="M14" s="81"/>
      <c r="N14" s="79"/>
      <c r="O14" s="81"/>
      <c r="P14" s="79"/>
      <c r="Q14" s="80"/>
      <c r="R14" s="80"/>
      <c r="S14" s="80"/>
      <c r="T14" s="80"/>
      <c r="U14" s="81"/>
      <c r="V14" s="79"/>
      <c r="W14" s="81"/>
      <c r="X14" s="9"/>
      <c r="Y14" s="9"/>
      <c r="Z14" s="9"/>
    </row>
    <row r="15" spans="1:26" ht="13.5" customHeight="1" x14ac:dyDescent="0.3">
      <c r="A15" s="9"/>
      <c r="B15" s="91" t="s">
        <v>52</v>
      </c>
      <c r="C15" s="87"/>
      <c r="D15" s="73" t="str">
        <f t="array" ref="D15">IFERROR(INDEX(入力用シート!$C$7:$N$105,MATCH(2,入力用シート!$N$7:$N$105,0),4),"")</f>
        <v/>
      </c>
      <c r="E15" s="74"/>
      <c r="F15" s="74"/>
      <c r="G15" s="74"/>
      <c r="H15" s="75"/>
      <c r="I15" s="73" t="str">
        <f t="array" ref="I15">IFERROR(INDEX(入力用シート!$C$7:$N$105,MATCH(2,入力用シート!$N$7:$N$105,0),2),"")</f>
        <v/>
      </c>
      <c r="J15" s="74"/>
      <c r="K15" s="74"/>
      <c r="L15" s="74"/>
      <c r="M15" s="75"/>
      <c r="N15" s="86" t="str">
        <f t="array" ref="N15">IFERROR(INDEX(入力用シート!$C$7:$N$105,MATCH(2,入力用シート!$N$7:$N$105,0),5),"")</f>
        <v/>
      </c>
      <c r="O15" s="87"/>
      <c r="P15" s="86" t="str">
        <f t="array" ref="P15">IFERROR(INDEX(入力用シート!$C$7:$N$105,MATCH(2,入力用シート!$N$7:$N$105,0),6),"")&amp;""</f>
        <v/>
      </c>
      <c r="Q15" s="83"/>
      <c r="R15" s="83"/>
      <c r="S15" s="83"/>
      <c r="T15" s="83"/>
      <c r="U15" s="87"/>
      <c r="V15" s="90"/>
      <c r="W15" s="87"/>
      <c r="X15" s="9"/>
      <c r="Y15" s="9"/>
      <c r="Z15" s="9"/>
    </row>
    <row r="16" spans="1:26" ht="13.5" customHeight="1" x14ac:dyDescent="0.3">
      <c r="A16" s="9"/>
      <c r="B16" s="88"/>
      <c r="C16" s="89"/>
      <c r="D16" s="76" t="str">
        <f t="array" ref="D16">IFERROR(INDEX(入力用シート!$C$7:$N$105,MATCH(2,入力用シート!$N$7:$N$105,0),3),"")</f>
        <v/>
      </c>
      <c r="E16" s="77"/>
      <c r="F16" s="77"/>
      <c r="G16" s="77"/>
      <c r="H16" s="78"/>
      <c r="I16" s="76" t="str">
        <f t="array" ref="I16">IFERROR(INDEX(入力用シート!$C$7:$N$105,MATCH(2,入力用シート!$N$7:$N$105,0),1),"")</f>
        <v/>
      </c>
      <c r="J16" s="77"/>
      <c r="K16" s="77"/>
      <c r="L16" s="77"/>
      <c r="M16" s="78"/>
      <c r="N16" s="88"/>
      <c r="O16" s="89"/>
      <c r="P16" s="88"/>
      <c r="Q16" s="64"/>
      <c r="R16" s="64"/>
      <c r="S16" s="64"/>
      <c r="T16" s="64"/>
      <c r="U16" s="89"/>
      <c r="V16" s="88"/>
      <c r="W16" s="89"/>
      <c r="X16" s="9"/>
      <c r="Y16" s="9"/>
      <c r="Z16" s="9"/>
    </row>
    <row r="17" spans="1:26" ht="13.5" customHeight="1" x14ac:dyDescent="0.3">
      <c r="A17" s="9"/>
      <c r="B17" s="79"/>
      <c r="C17" s="81"/>
      <c r="D17" s="79"/>
      <c r="E17" s="80"/>
      <c r="F17" s="80"/>
      <c r="G17" s="80"/>
      <c r="H17" s="81"/>
      <c r="I17" s="79"/>
      <c r="J17" s="80"/>
      <c r="K17" s="80"/>
      <c r="L17" s="80"/>
      <c r="M17" s="81"/>
      <c r="N17" s="79"/>
      <c r="O17" s="81"/>
      <c r="P17" s="79"/>
      <c r="Q17" s="80"/>
      <c r="R17" s="80"/>
      <c r="S17" s="80"/>
      <c r="T17" s="80"/>
      <c r="U17" s="81"/>
      <c r="V17" s="79"/>
      <c r="W17" s="81"/>
      <c r="X17" s="9"/>
      <c r="Y17" s="9"/>
      <c r="Z17" s="9"/>
    </row>
    <row r="18" spans="1:26" ht="13.5" customHeight="1" x14ac:dyDescent="0.3">
      <c r="A18" s="9"/>
      <c r="B18" s="91" t="s">
        <v>53</v>
      </c>
      <c r="C18" s="87"/>
      <c r="D18" s="73" t="str">
        <f t="array" ref="D18">IFERROR(INDEX(入力用シート!$C$7:$N$105,MATCH(3,入力用シート!$N$7:$N$105,0),4),"")</f>
        <v/>
      </c>
      <c r="E18" s="74"/>
      <c r="F18" s="74"/>
      <c r="G18" s="74"/>
      <c r="H18" s="75"/>
      <c r="I18" s="73" t="str">
        <f t="array" ref="I18">IFERROR(INDEX(入力用シート!$C$7:$N$105,MATCH(3,入力用シート!$N$7:$N$105,0),2),"")</f>
        <v/>
      </c>
      <c r="J18" s="74"/>
      <c r="K18" s="74"/>
      <c r="L18" s="74"/>
      <c r="M18" s="75"/>
      <c r="N18" s="86" t="str">
        <f t="array" ref="N18">IFERROR(INDEX(入力用シート!$C$7:$N$105,MATCH(3,入力用シート!$N$7:$N$105,0),5),"")</f>
        <v/>
      </c>
      <c r="O18" s="87"/>
      <c r="P18" s="86" t="str">
        <f t="array" ref="P18">IFERROR(INDEX(入力用シート!$C$7:$N$105,MATCH(3,入力用シート!$N$7:$N$105,0),6),"")&amp;""</f>
        <v/>
      </c>
      <c r="Q18" s="83"/>
      <c r="R18" s="83"/>
      <c r="S18" s="83"/>
      <c r="T18" s="83"/>
      <c r="U18" s="87"/>
      <c r="V18" s="90"/>
      <c r="W18" s="87"/>
      <c r="X18" s="9"/>
      <c r="Y18" s="9"/>
      <c r="Z18" s="9"/>
    </row>
    <row r="19" spans="1:26" ht="13.5" customHeight="1" x14ac:dyDescent="0.3">
      <c r="A19" s="9"/>
      <c r="B19" s="88"/>
      <c r="C19" s="89"/>
      <c r="D19" s="76" t="str">
        <f t="array" ref="D19">IFERROR(INDEX(入力用シート!$C$7:$N$105,MATCH(3,入力用シート!$N$7:$N$105,0),3),"")</f>
        <v/>
      </c>
      <c r="E19" s="77"/>
      <c r="F19" s="77"/>
      <c r="G19" s="77"/>
      <c r="H19" s="78"/>
      <c r="I19" s="76" t="str">
        <f t="array" ref="I19">IFERROR(INDEX(入力用シート!$C$7:$N$105,MATCH(3,入力用シート!$N$7:$N$105,0),1),"")</f>
        <v/>
      </c>
      <c r="J19" s="77"/>
      <c r="K19" s="77"/>
      <c r="L19" s="77"/>
      <c r="M19" s="78"/>
      <c r="N19" s="88"/>
      <c r="O19" s="89"/>
      <c r="P19" s="88"/>
      <c r="Q19" s="64"/>
      <c r="R19" s="64"/>
      <c r="S19" s="64"/>
      <c r="T19" s="64"/>
      <c r="U19" s="89"/>
      <c r="V19" s="88"/>
      <c r="W19" s="89"/>
      <c r="X19" s="9"/>
      <c r="Y19" s="9"/>
      <c r="Z19" s="9"/>
    </row>
    <row r="20" spans="1:26" ht="13.5" customHeight="1" x14ac:dyDescent="0.3">
      <c r="A20" s="9"/>
      <c r="B20" s="79"/>
      <c r="C20" s="81"/>
      <c r="D20" s="79"/>
      <c r="E20" s="80"/>
      <c r="F20" s="80"/>
      <c r="G20" s="80"/>
      <c r="H20" s="81"/>
      <c r="I20" s="79"/>
      <c r="J20" s="80"/>
      <c r="K20" s="80"/>
      <c r="L20" s="80"/>
      <c r="M20" s="81"/>
      <c r="N20" s="79"/>
      <c r="O20" s="81"/>
      <c r="P20" s="79"/>
      <c r="Q20" s="80"/>
      <c r="R20" s="80"/>
      <c r="S20" s="80"/>
      <c r="T20" s="80"/>
      <c r="U20" s="81"/>
      <c r="V20" s="79"/>
      <c r="W20" s="81"/>
      <c r="X20" s="9"/>
      <c r="Y20" s="9"/>
      <c r="Z20" s="9"/>
    </row>
    <row r="21" spans="1:26" ht="13.5" customHeight="1" x14ac:dyDescent="0.3">
      <c r="A21" s="9"/>
      <c r="B21" s="91" t="s">
        <v>54</v>
      </c>
      <c r="C21" s="87"/>
      <c r="D21" s="73" t="str">
        <f t="array" ref="D21">IFERROR(INDEX(入力用シート!$C$7:$N$105,MATCH(4,入力用シート!$N$7:$N$105,0),4),"")</f>
        <v/>
      </c>
      <c r="E21" s="74"/>
      <c r="F21" s="74"/>
      <c r="G21" s="74"/>
      <c r="H21" s="75"/>
      <c r="I21" s="73" t="str">
        <f t="array" ref="I21">IFERROR(INDEX(入力用シート!$C$7:$N$105,MATCH(4,入力用シート!$N$7:$N$105,0),2),"")</f>
        <v/>
      </c>
      <c r="J21" s="74"/>
      <c r="K21" s="74"/>
      <c r="L21" s="74"/>
      <c r="M21" s="75"/>
      <c r="N21" s="86" t="str">
        <f t="array" ref="N21">IFERROR(INDEX(入力用シート!$C$7:$N$105,MATCH(4,入力用シート!$N$7:$N$105,0),5),"")</f>
        <v/>
      </c>
      <c r="O21" s="87"/>
      <c r="P21" s="86" t="str">
        <f t="array" ref="P21">IFERROR(INDEX(入力用シート!$C$7:$N$105,MATCH(4,入力用シート!$N$7:$N$105,0),6),"")&amp;""</f>
        <v/>
      </c>
      <c r="Q21" s="83"/>
      <c r="R21" s="83"/>
      <c r="S21" s="83"/>
      <c r="T21" s="83"/>
      <c r="U21" s="87"/>
      <c r="V21" s="90"/>
      <c r="W21" s="87"/>
      <c r="X21" s="9"/>
      <c r="Y21" s="9"/>
      <c r="Z21" s="9"/>
    </row>
    <row r="22" spans="1:26" ht="13.5" customHeight="1" x14ac:dyDescent="0.3">
      <c r="A22" s="9"/>
      <c r="B22" s="88"/>
      <c r="C22" s="89"/>
      <c r="D22" s="76" t="str">
        <f t="array" ref="D22">IFERROR(INDEX(入力用シート!$C$7:$N$105,MATCH(4,入力用シート!$N$7:$N$105,0),3),"")</f>
        <v/>
      </c>
      <c r="E22" s="77"/>
      <c r="F22" s="77"/>
      <c r="G22" s="77"/>
      <c r="H22" s="78"/>
      <c r="I22" s="76" t="str">
        <f t="array" ref="I22">IFERROR(INDEX(入力用シート!$C$7:$N$105,MATCH(4,入力用シート!$N$7:$N$105,0),1),"")</f>
        <v/>
      </c>
      <c r="J22" s="77"/>
      <c r="K22" s="77"/>
      <c r="L22" s="77"/>
      <c r="M22" s="78"/>
      <c r="N22" s="88"/>
      <c r="O22" s="89"/>
      <c r="P22" s="88"/>
      <c r="Q22" s="64"/>
      <c r="R22" s="64"/>
      <c r="S22" s="64"/>
      <c r="T22" s="64"/>
      <c r="U22" s="89"/>
      <c r="V22" s="88"/>
      <c r="W22" s="89"/>
      <c r="X22" s="9"/>
      <c r="Y22" s="9"/>
      <c r="Z22" s="9"/>
    </row>
    <row r="23" spans="1:26" ht="13.5" customHeight="1" x14ac:dyDescent="0.3">
      <c r="A23" s="9"/>
      <c r="B23" s="79"/>
      <c r="C23" s="81"/>
      <c r="D23" s="79"/>
      <c r="E23" s="80"/>
      <c r="F23" s="80"/>
      <c r="G23" s="80"/>
      <c r="H23" s="81"/>
      <c r="I23" s="79"/>
      <c r="J23" s="80"/>
      <c r="K23" s="80"/>
      <c r="L23" s="80"/>
      <c r="M23" s="81"/>
      <c r="N23" s="79"/>
      <c r="O23" s="81"/>
      <c r="P23" s="79"/>
      <c r="Q23" s="80"/>
      <c r="R23" s="80"/>
      <c r="S23" s="80"/>
      <c r="T23" s="80"/>
      <c r="U23" s="81"/>
      <c r="V23" s="79"/>
      <c r="W23" s="81"/>
      <c r="X23" s="9"/>
      <c r="Y23" s="9"/>
      <c r="Z23" s="9"/>
    </row>
    <row r="24" spans="1:26" ht="13.5" customHeight="1" x14ac:dyDescent="0.3">
      <c r="A24" s="9"/>
      <c r="B24" s="91" t="s">
        <v>55</v>
      </c>
      <c r="C24" s="87"/>
      <c r="D24" s="73" t="str">
        <f t="array" ref="D24">IFERROR(INDEX(入力用シート!$C$7:$N$105,MATCH(5,入力用シート!$N$7:$N$105,0),4),"")</f>
        <v/>
      </c>
      <c r="E24" s="74"/>
      <c r="F24" s="74"/>
      <c r="G24" s="74"/>
      <c r="H24" s="75"/>
      <c r="I24" s="73" t="str">
        <f t="array" ref="I24">IFERROR(INDEX(入力用シート!$C$7:$N$105,MATCH(5,入力用シート!$N$7:$N$105,0),2),"")</f>
        <v/>
      </c>
      <c r="J24" s="74"/>
      <c r="K24" s="74"/>
      <c r="L24" s="74"/>
      <c r="M24" s="75"/>
      <c r="N24" s="86" t="str">
        <f t="array" ref="N24">IFERROR(INDEX(入力用シート!$C$7:$N$105,MATCH(5,入力用シート!$N$7:$N$105,0),5),"")</f>
        <v/>
      </c>
      <c r="O24" s="87"/>
      <c r="P24" s="86" t="str">
        <f t="array" ref="P24">IFERROR(INDEX(入力用シート!$C$7:$N$105,MATCH(5,入力用シート!$N$7:$N$105,0),6),"")&amp;""</f>
        <v/>
      </c>
      <c r="Q24" s="83"/>
      <c r="R24" s="83"/>
      <c r="S24" s="83"/>
      <c r="T24" s="83"/>
      <c r="U24" s="87"/>
      <c r="V24" s="90"/>
      <c r="W24" s="87"/>
      <c r="X24" s="9"/>
      <c r="Y24" s="9"/>
      <c r="Z24" s="9"/>
    </row>
    <row r="25" spans="1:26" ht="13.5" customHeight="1" x14ac:dyDescent="0.3">
      <c r="A25" s="9"/>
      <c r="B25" s="88"/>
      <c r="C25" s="89"/>
      <c r="D25" s="76" t="str">
        <f t="array" ref="D25">IFERROR(INDEX(入力用シート!$C$7:$N$105,MATCH(5,入力用シート!$N$7:$N$105,0),3),"")</f>
        <v/>
      </c>
      <c r="E25" s="77"/>
      <c r="F25" s="77"/>
      <c r="G25" s="77"/>
      <c r="H25" s="78"/>
      <c r="I25" s="76" t="str">
        <f t="array" ref="I25">IFERROR(INDEX(入力用シート!$C$7:$N$105,MATCH(5,入力用シート!$N$7:$N$105,0),1),"")</f>
        <v/>
      </c>
      <c r="J25" s="77"/>
      <c r="K25" s="77"/>
      <c r="L25" s="77"/>
      <c r="M25" s="78"/>
      <c r="N25" s="88"/>
      <c r="O25" s="89"/>
      <c r="P25" s="88"/>
      <c r="Q25" s="64"/>
      <c r="R25" s="64"/>
      <c r="S25" s="64"/>
      <c r="T25" s="64"/>
      <c r="U25" s="89"/>
      <c r="V25" s="88"/>
      <c r="W25" s="89"/>
      <c r="X25" s="9"/>
      <c r="Y25" s="9"/>
      <c r="Z25" s="9"/>
    </row>
    <row r="26" spans="1:26" ht="13.5" customHeight="1" x14ac:dyDescent="0.3">
      <c r="A26" s="9"/>
      <c r="B26" s="79"/>
      <c r="C26" s="81"/>
      <c r="D26" s="79"/>
      <c r="E26" s="80"/>
      <c r="F26" s="80"/>
      <c r="G26" s="80"/>
      <c r="H26" s="81"/>
      <c r="I26" s="79"/>
      <c r="J26" s="80"/>
      <c r="K26" s="80"/>
      <c r="L26" s="80"/>
      <c r="M26" s="81"/>
      <c r="N26" s="79"/>
      <c r="O26" s="81"/>
      <c r="P26" s="79"/>
      <c r="Q26" s="80"/>
      <c r="R26" s="80"/>
      <c r="S26" s="80"/>
      <c r="T26" s="80"/>
      <c r="U26" s="81"/>
      <c r="V26" s="79"/>
      <c r="W26" s="81"/>
      <c r="X26" s="9"/>
      <c r="Y26" s="9"/>
      <c r="Z26" s="9"/>
    </row>
    <row r="27" spans="1:26" ht="13.5" customHeight="1" x14ac:dyDescent="0.3">
      <c r="A27" s="9"/>
      <c r="B27" s="91" t="s">
        <v>56</v>
      </c>
      <c r="C27" s="87"/>
      <c r="D27" s="73" t="str">
        <f t="array" ref="D27">IFERROR(INDEX(入力用シート!$C$7:$N$105,MATCH(6,入力用シート!$N$7:$N$105,0),4),"")</f>
        <v/>
      </c>
      <c r="E27" s="74"/>
      <c r="F27" s="74"/>
      <c r="G27" s="74"/>
      <c r="H27" s="75"/>
      <c r="I27" s="73" t="str">
        <f t="array" ref="I27">IFERROR(INDEX(入力用シート!$C$7:$N$105,MATCH(6,入力用シート!$N$7:$N$105,0),2),"")</f>
        <v/>
      </c>
      <c r="J27" s="74"/>
      <c r="K27" s="74"/>
      <c r="L27" s="74"/>
      <c r="M27" s="75"/>
      <c r="N27" s="86" t="str">
        <f t="array" ref="N27">IFERROR(INDEX(入力用シート!$C$7:$N$105,MATCH(6,入力用シート!$N$7:$N$105,0),5),"")</f>
        <v/>
      </c>
      <c r="O27" s="87"/>
      <c r="P27" s="86" t="str">
        <f t="array" ref="P27">IFERROR(INDEX(入力用シート!$C$7:$N$105,MATCH(6,入力用シート!$N$7:$N$105,0),6),"")&amp;""</f>
        <v/>
      </c>
      <c r="Q27" s="83"/>
      <c r="R27" s="83"/>
      <c r="S27" s="83"/>
      <c r="T27" s="83"/>
      <c r="U27" s="87"/>
      <c r="V27" s="90"/>
      <c r="W27" s="87"/>
      <c r="X27" s="9"/>
      <c r="Y27" s="9"/>
      <c r="Z27" s="9"/>
    </row>
    <row r="28" spans="1:26" ht="13.5" customHeight="1" x14ac:dyDescent="0.3">
      <c r="A28" s="9"/>
      <c r="B28" s="88"/>
      <c r="C28" s="89"/>
      <c r="D28" s="76" t="str">
        <f t="array" ref="D28">IFERROR(INDEX(入力用シート!$C$7:$N$105,MATCH(6,入力用シート!$N$7:$N$105,0),3),"")</f>
        <v/>
      </c>
      <c r="E28" s="77"/>
      <c r="F28" s="77"/>
      <c r="G28" s="77"/>
      <c r="H28" s="78"/>
      <c r="I28" s="76" t="str">
        <f t="array" ref="I28">IFERROR(INDEX(入力用シート!$C$7:$N$105,MATCH(6,入力用シート!$N$7:$N$105,0),1),"")</f>
        <v/>
      </c>
      <c r="J28" s="77"/>
      <c r="K28" s="77"/>
      <c r="L28" s="77"/>
      <c r="M28" s="78"/>
      <c r="N28" s="88"/>
      <c r="O28" s="89"/>
      <c r="P28" s="88"/>
      <c r="Q28" s="64"/>
      <c r="R28" s="64"/>
      <c r="S28" s="64"/>
      <c r="T28" s="64"/>
      <c r="U28" s="89"/>
      <c r="V28" s="88"/>
      <c r="W28" s="89"/>
      <c r="X28" s="9"/>
      <c r="Y28" s="9"/>
      <c r="Z28" s="9"/>
    </row>
    <row r="29" spans="1:26" ht="13.5" customHeight="1" x14ac:dyDescent="0.3">
      <c r="A29" s="9"/>
      <c r="B29" s="79"/>
      <c r="C29" s="81"/>
      <c r="D29" s="79"/>
      <c r="E29" s="80"/>
      <c r="F29" s="80"/>
      <c r="G29" s="80"/>
      <c r="H29" s="81"/>
      <c r="I29" s="79"/>
      <c r="J29" s="80"/>
      <c r="K29" s="80"/>
      <c r="L29" s="80"/>
      <c r="M29" s="81"/>
      <c r="N29" s="79"/>
      <c r="O29" s="81"/>
      <c r="P29" s="79"/>
      <c r="Q29" s="80"/>
      <c r="R29" s="80"/>
      <c r="S29" s="80"/>
      <c r="T29" s="80"/>
      <c r="U29" s="81"/>
      <c r="V29" s="79"/>
      <c r="W29" s="81"/>
      <c r="X29" s="9"/>
      <c r="Y29" s="9"/>
      <c r="Z29" s="9"/>
    </row>
    <row r="30" spans="1:26" ht="13.5" customHeight="1" x14ac:dyDescent="0.3">
      <c r="A30" s="9"/>
      <c r="B30" s="91" t="s">
        <v>57</v>
      </c>
      <c r="C30" s="87"/>
      <c r="D30" s="73" t="str">
        <f t="array" ref="D30">IFERROR(INDEX(入力用シート!$C$7:$N$105,MATCH(7,入力用シート!$N$7:$N$105,0),4),"")</f>
        <v/>
      </c>
      <c r="E30" s="74"/>
      <c r="F30" s="74"/>
      <c r="G30" s="74"/>
      <c r="H30" s="75"/>
      <c r="I30" s="73" t="str">
        <f t="array" ref="I30">IFERROR(INDEX(入力用シート!$C$7:$N$105,MATCH(7,入力用シート!$N$7:$N$105,0),2),"")</f>
        <v/>
      </c>
      <c r="J30" s="74"/>
      <c r="K30" s="74"/>
      <c r="L30" s="74"/>
      <c r="M30" s="75"/>
      <c r="N30" s="86" t="str">
        <f t="array" ref="N30">IFERROR(INDEX(入力用シート!$C$7:$N$105,MATCH(7,入力用シート!$N$7:$N$105,0),5),"")</f>
        <v/>
      </c>
      <c r="O30" s="87"/>
      <c r="P30" s="86" t="str">
        <f t="array" ref="P30">IFERROR(INDEX(入力用シート!$C$7:$N$105,MATCH(7,入力用シート!$N$7:$N$105,0),6),"")&amp;""</f>
        <v/>
      </c>
      <c r="Q30" s="83"/>
      <c r="R30" s="83"/>
      <c r="S30" s="83"/>
      <c r="T30" s="83"/>
      <c r="U30" s="87"/>
      <c r="V30" s="90"/>
      <c r="W30" s="87"/>
      <c r="X30" s="9"/>
      <c r="Y30" s="9"/>
      <c r="Z30" s="9"/>
    </row>
    <row r="31" spans="1:26" ht="13.5" customHeight="1" x14ac:dyDescent="0.3">
      <c r="A31" s="9"/>
      <c r="B31" s="88"/>
      <c r="C31" s="89"/>
      <c r="D31" s="76" t="str">
        <f t="array" ref="D31">IFERROR(INDEX(入力用シート!$C$7:$N$105,MATCH(7,入力用シート!$N$7:$N$105,0),3),"")</f>
        <v/>
      </c>
      <c r="E31" s="77"/>
      <c r="F31" s="77"/>
      <c r="G31" s="77"/>
      <c r="H31" s="78"/>
      <c r="I31" s="76" t="str">
        <f t="array" ref="I31">IFERROR(INDEX(入力用シート!$C$7:$N$105,MATCH(7,入力用シート!$N$7:$N$105,0),1),"")</f>
        <v/>
      </c>
      <c r="J31" s="77"/>
      <c r="K31" s="77"/>
      <c r="L31" s="77"/>
      <c r="M31" s="78"/>
      <c r="N31" s="88"/>
      <c r="O31" s="89"/>
      <c r="P31" s="88"/>
      <c r="Q31" s="64"/>
      <c r="R31" s="64"/>
      <c r="S31" s="64"/>
      <c r="T31" s="64"/>
      <c r="U31" s="89"/>
      <c r="V31" s="88"/>
      <c r="W31" s="89"/>
      <c r="X31" s="9"/>
      <c r="Y31" s="9"/>
      <c r="Z31" s="9"/>
    </row>
    <row r="32" spans="1:26" ht="13.5" customHeight="1" x14ac:dyDescent="0.3">
      <c r="A32" s="9"/>
      <c r="B32" s="79"/>
      <c r="C32" s="81"/>
      <c r="D32" s="79"/>
      <c r="E32" s="80"/>
      <c r="F32" s="80"/>
      <c r="G32" s="80"/>
      <c r="H32" s="81"/>
      <c r="I32" s="79"/>
      <c r="J32" s="80"/>
      <c r="K32" s="80"/>
      <c r="L32" s="80"/>
      <c r="M32" s="81"/>
      <c r="N32" s="79"/>
      <c r="O32" s="81"/>
      <c r="P32" s="79"/>
      <c r="Q32" s="80"/>
      <c r="R32" s="80"/>
      <c r="S32" s="80"/>
      <c r="T32" s="80"/>
      <c r="U32" s="81"/>
      <c r="V32" s="79"/>
      <c r="W32" s="81"/>
      <c r="X32" s="9"/>
      <c r="Y32" s="9"/>
      <c r="Z32" s="9"/>
    </row>
    <row r="33" spans="1:26" ht="13.5" customHeight="1" x14ac:dyDescent="0.3">
      <c r="A33" s="9"/>
      <c r="B33" s="91" t="s">
        <v>58</v>
      </c>
      <c r="C33" s="87"/>
      <c r="D33" s="73" t="str">
        <f t="array" ref="D33">IFERROR(INDEX(入力用シート!$C$7:$N$105,MATCH(8,入力用シート!$N$7:$N$105,0),4),"")</f>
        <v/>
      </c>
      <c r="E33" s="74"/>
      <c r="F33" s="74"/>
      <c r="G33" s="74"/>
      <c r="H33" s="75"/>
      <c r="I33" s="73" t="str">
        <f t="array" ref="I33">IFERROR(INDEX(入力用シート!$C$7:$N$105,MATCH(8,入力用シート!$N$7:$N$105,0),2),"")</f>
        <v/>
      </c>
      <c r="J33" s="74"/>
      <c r="K33" s="74"/>
      <c r="L33" s="74"/>
      <c r="M33" s="75"/>
      <c r="N33" s="86" t="str">
        <f t="array" ref="N33">IFERROR(INDEX(入力用シート!$C$7:$N$105,MATCH(8,入力用シート!$N$7:$N$105,0),5),"")</f>
        <v/>
      </c>
      <c r="O33" s="87"/>
      <c r="P33" s="86" t="str">
        <f t="array" ref="P33">IFERROR(INDEX(入力用シート!$C$7:$N$105,MATCH(8,入力用シート!$N$7:$N$105,0),6),"")&amp;""</f>
        <v/>
      </c>
      <c r="Q33" s="83"/>
      <c r="R33" s="83"/>
      <c r="S33" s="83"/>
      <c r="T33" s="83"/>
      <c r="U33" s="87"/>
      <c r="V33" s="90"/>
      <c r="W33" s="87"/>
      <c r="X33" s="9"/>
      <c r="Y33" s="9"/>
      <c r="Z33" s="9"/>
    </row>
    <row r="34" spans="1:26" ht="13.5" customHeight="1" x14ac:dyDescent="0.3">
      <c r="A34" s="9"/>
      <c r="B34" s="88"/>
      <c r="C34" s="89"/>
      <c r="D34" s="76" t="str">
        <f t="array" ref="D34">IFERROR(INDEX(入力用シート!$C$7:$N$105,MATCH(8,入力用シート!$N$7:$N$105,0),3),"")</f>
        <v/>
      </c>
      <c r="E34" s="77"/>
      <c r="F34" s="77"/>
      <c r="G34" s="77"/>
      <c r="H34" s="78"/>
      <c r="I34" s="76" t="str">
        <f t="array" ref="I34">IFERROR(INDEX(入力用シート!$C$7:$N$105,MATCH(8,入力用シート!$N$7:$N$105,0),1),"")</f>
        <v/>
      </c>
      <c r="J34" s="77"/>
      <c r="K34" s="77"/>
      <c r="L34" s="77"/>
      <c r="M34" s="78"/>
      <c r="N34" s="88"/>
      <c r="O34" s="89"/>
      <c r="P34" s="88"/>
      <c r="Q34" s="64"/>
      <c r="R34" s="64"/>
      <c r="S34" s="64"/>
      <c r="T34" s="64"/>
      <c r="U34" s="89"/>
      <c r="V34" s="88"/>
      <c r="W34" s="89"/>
      <c r="X34" s="9"/>
      <c r="Y34" s="9"/>
      <c r="Z34" s="9"/>
    </row>
    <row r="35" spans="1:26" ht="13.5" customHeight="1" x14ac:dyDescent="0.3">
      <c r="A35" s="9"/>
      <c r="B35" s="79"/>
      <c r="C35" s="81"/>
      <c r="D35" s="79"/>
      <c r="E35" s="80"/>
      <c r="F35" s="80"/>
      <c r="G35" s="80"/>
      <c r="H35" s="81"/>
      <c r="I35" s="79"/>
      <c r="J35" s="80"/>
      <c r="K35" s="80"/>
      <c r="L35" s="80"/>
      <c r="M35" s="81"/>
      <c r="N35" s="79"/>
      <c r="O35" s="81"/>
      <c r="P35" s="79"/>
      <c r="Q35" s="80"/>
      <c r="R35" s="80"/>
      <c r="S35" s="80"/>
      <c r="T35" s="80"/>
      <c r="U35" s="81"/>
      <c r="V35" s="79"/>
      <c r="W35" s="81"/>
      <c r="X35" s="9"/>
      <c r="Y35" s="9"/>
      <c r="Z35" s="9"/>
    </row>
    <row r="36" spans="1:26" ht="13.5" customHeight="1" x14ac:dyDescent="0.3">
      <c r="A36" s="9"/>
      <c r="B36" s="91" t="s">
        <v>59</v>
      </c>
      <c r="C36" s="87"/>
      <c r="D36" s="73" t="str">
        <f t="array" ref="D36">IFERROR(INDEX(入力用シート!$C$7:$N$105,MATCH(9,入力用シート!$N$7:$N$105,0),4),"")</f>
        <v/>
      </c>
      <c r="E36" s="74"/>
      <c r="F36" s="74"/>
      <c r="G36" s="74"/>
      <c r="H36" s="75"/>
      <c r="I36" s="73" t="str">
        <f t="array" ref="I36">IFERROR(INDEX(入力用シート!$C$7:$N$105,MATCH(9,入力用シート!$N$7:$N$105,0),2),"")</f>
        <v/>
      </c>
      <c r="J36" s="74"/>
      <c r="K36" s="74"/>
      <c r="L36" s="74"/>
      <c r="M36" s="75"/>
      <c r="N36" s="86" t="str">
        <f t="array" ref="N36">IFERROR(INDEX(入力用シート!$C$7:$N$105,MATCH(9,入力用シート!$N$7:$N$105,0),5),"")</f>
        <v/>
      </c>
      <c r="O36" s="87"/>
      <c r="P36" s="86" t="str">
        <f t="array" ref="P36">IFERROR(INDEX(入力用シート!$C$7:$N$105,MATCH(9,入力用シート!$N$7:$N$105,0),6),"")&amp;""</f>
        <v/>
      </c>
      <c r="Q36" s="83"/>
      <c r="R36" s="83"/>
      <c r="S36" s="83"/>
      <c r="T36" s="83"/>
      <c r="U36" s="87"/>
      <c r="V36" s="90"/>
      <c r="W36" s="87"/>
      <c r="X36" s="9"/>
      <c r="Y36" s="9"/>
      <c r="Z36" s="9"/>
    </row>
    <row r="37" spans="1:26" ht="13.5" customHeight="1" x14ac:dyDescent="0.3">
      <c r="A37" s="9"/>
      <c r="B37" s="88"/>
      <c r="C37" s="89"/>
      <c r="D37" s="76" t="str">
        <f t="array" ref="D37">IFERROR(INDEX(入力用シート!$C$7:$N$105,MATCH(9,入力用シート!$N$7:$N$105,0),3),"")</f>
        <v/>
      </c>
      <c r="E37" s="77"/>
      <c r="F37" s="77"/>
      <c r="G37" s="77"/>
      <c r="H37" s="78"/>
      <c r="I37" s="76" t="str">
        <f t="array" ref="I37">IFERROR(INDEX(入力用シート!$C$7:$N$105,MATCH(9,入力用シート!$N$7:$N$105,0),1),"")</f>
        <v/>
      </c>
      <c r="J37" s="77"/>
      <c r="K37" s="77"/>
      <c r="L37" s="77"/>
      <c r="M37" s="78"/>
      <c r="N37" s="88"/>
      <c r="O37" s="89"/>
      <c r="P37" s="88"/>
      <c r="Q37" s="64"/>
      <c r="R37" s="64"/>
      <c r="S37" s="64"/>
      <c r="T37" s="64"/>
      <c r="U37" s="89"/>
      <c r="V37" s="88"/>
      <c r="W37" s="89"/>
      <c r="X37" s="9"/>
      <c r="Y37" s="9"/>
      <c r="Z37" s="9"/>
    </row>
    <row r="38" spans="1:26" ht="13.5" customHeight="1" x14ac:dyDescent="0.3">
      <c r="A38" s="9"/>
      <c r="B38" s="79"/>
      <c r="C38" s="81"/>
      <c r="D38" s="79"/>
      <c r="E38" s="80"/>
      <c r="F38" s="80"/>
      <c r="G38" s="80"/>
      <c r="H38" s="81"/>
      <c r="I38" s="79"/>
      <c r="J38" s="80"/>
      <c r="K38" s="80"/>
      <c r="L38" s="80"/>
      <c r="M38" s="81"/>
      <c r="N38" s="79"/>
      <c r="O38" s="81"/>
      <c r="P38" s="79"/>
      <c r="Q38" s="80"/>
      <c r="R38" s="80"/>
      <c r="S38" s="80"/>
      <c r="T38" s="80"/>
      <c r="U38" s="81"/>
      <c r="V38" s="79"/>
      <c r="W38" s="81"/>
      <c r="X38" s="9"/>
      <c r="Y38" s="9"/>
      <c r="Z38" s="9"/>
    </row>
    <row r="39" spans="1:26" ht="13.5" customHeight="1" x14ac:dyDescent="0.3">
      <c r="A39" s="9"/>
      <c r="B39" s="91" t="s">
        <v>60</v>
      </c>
      <c r="C39" s="87"/>
      <c r="D39" s="73" t="str">
        <f t="array" ref="D39">IFERROR(INDEX(入力用シート!$C$7:$N$105,MATCH(10,入力用シート!$N$7:$N$105,0),4),"")</f>
        <v/>
      </c>
      <c r="E39" s="74"/>
      <c r="F39" s="74"/>
      <c r="G39" s="74"/>
      <c r="H39" s="75"/>
      <c r="I39" s="73" t="str">
        <f t="array" ref="I39">IFERROR(INDEX(入力用シート!$C$7:$N$105,MATCH(10,入力用シート!$N$7:$N$105,0),2),"")</f>
        <v/>
      </c>
      <c r="J39" s="74"/>
      <c r="K39" s="74"/>
      <c r="L39" s="74"/>
      <c r="M39" s="75"/>
      <c r="N39" s="86" t="str">
        <f t="array" ref="N39">IFERROR(INDEX(入力用シート!$C$7:$N$105,MATCH(10,入力用シート!$N$7:$N$105,0),5),"")</f>
        <v/>
      </c>
      <c r="O39" s="87"/>
      <c r="P39" s="86" t="str">
        <f t="array" ref="P39">IFERROR(INDEX(入力用シート!$C$7:$N$105,MATCH(10,入力用シート!$N$7:$N$105,0),6),"")&amp;""</f>
        <v/>
      </c>
      <c r="Q39" s="83"/>
      <c r="R39" s="83"/>
      <c r="S39" s="83"/>
      <c r="T39" s="83"/>
      <c r="U39" s="87"/>
      <c r="V39" s="90"/>
      <c r="W39" s="87"/>
      <c r="X39" s="9"/>
      <c r="Y39" s="9"/>
      <c r="Z39" s="9"/>
    </row>
    <row r="40" spans="1:26" ht="13.5" customHeight="1" x14ac:dyDescent="0.3">
      <c r="A40" s="9"/>
      <c r="B40" s="88"/>
      <c r="C40" s="89"/>
      <c r="D40" s="76" t="str">
        <f t="array" ref="D40">IFERROR(INDEX(入力用シート!$C$7:$N$105,MATCH(10,入力用シート!$N$7:$N$105,0),3),"")</f>
        <v/>
      </c>
      <c r="E40" s="77"/>
      <c r="F40" s="77"/>
      <c r="G40" s="77"/>
      <c r="H40" s="78"/>
      <c r="I40" s="76" t="str">
        <f t="array" ref="I40">IFERROR(INDEX(入力用シート!$C$7:$N$105,MATCH(10,入力用シート!$N$7:$N$105,0),1),"")</f>
        <v/>
      </c>
      <c r="J40" s="77"/>
      <c r="K40" s="77"/>
      <c r="L40" s="77"/>
      <c r="M40" s="78"/>
      <c r="N40" s="88"/>
      <c r="O40" s="89"/>
      <c r="P40" s="88"/>
      <c r="Q40" s="64"/>
      <c r="R40" s="64"/>
      <c r="S40" s="64"/>
      <c r="T40" s="64"/>
      <c r="U40" s="89"/>
      <c r="V40" s="88"/>
      <c r="W40" s="89"/>
      <c r="X40" s="9"/>
      <c r="Y40" s="9"/>
      <c r="Z40" s="9"/>
    </row>
    <row r="41" spans="1:26" ht="13.5" customHeight="1" x14ac:dyDescent="0.3">
      <c r="A41" s="9"/>
      <c r="B41" s="79"/>
      <c r="C41" s="81"/>
      <c r="D41" s="79"/>
      <c r="E41" s="80"/>
      <c r="F41" s="80"/>
      <c r="G41" s="80"/>
      <c r="H41" s="81"/>
      <c r="I41" s="79"/>
      <c r="J41" s="80"/>
      <c r="K41" s="80"/>
      <c r="L41" s="80"/>
      <c r="M41" s="81"/>
      <c r="N41" s="79"/>
      <c r="O41" s="81"/>
      <c r="P41" s="79"/>
      <c r="Q41" s="80"/>
      <c r="R41" s="80"/>
      <c r="S41" s="80"/>
      <c r="T41" s="80"/>
      <c r="U41" s="81"/>
      <c r="V41" s="79"/>
      <c r="W41" s="81"/>
      <c r="X41" s="9"/>
      <c r="Y41" s="9"/>
      <c r="Z41" s="9"/>
    </row>
    <row r="42" spans="1:26" ht="13.5" customHeight="1" x14ac:dyDescent="0.3">
      <c r="A42" s="9"/>
      <c r="B42" s="91" t="s">
        <v>61</v>
      </c>
      <c r="C42" s="87"/>
      <c r="D42" s="73" t="str">
        <f t="array" ref="D42">IFERROR(INDEX(入力用シート!$C$7:$N$105,MATCH(11,入力用シート!$N$7:$N$105,0),4),"")</f>
        <v/>
      </c>
      <c r="E42" s="74"/>
      <c r="F42" s="74"/>
      <c r="G42" s="74"/>
      <c r="H42" s="75"/>
      <c r="I42" s="73" t="str">
        <f t="array" ref="I42">IFERROR(INDEX(入力用シート!$C$7:$N$105,MATCH(11,入力用シート!$N$7:$N$105,0),2),"")</f>
        <v/>
      </c>
      <c r="J42" s="74"/>
      <c r="K42" s="74"/>
      <c r="L42" s="74"/>
      <c r="M42" s="75"/>
      <c r="N42" s="86" t="str">
        <f t="array" ref="N42">IFERROR(INDEX(入力用シート!$C$7:$N$105,MATCH(11,入力用シート!$N$7:$N$105,0),5),"")</f>
        <v/>
      </c>
      <c r="O42" s="87"/>
      <c r="P42" s="86" t="str">
        <f t="array" ref="P42">IFERROR(INDEX(入力用シート!$C$7:$N$105,MATCH(11,入力用シート!$N$7:$N$105,0),6),"")&amp;""</f>
        <v/>
      </c>
      <c r="Q42" s="83"/>
      <c r="R42" s="83"/>
      <c r="S42" s="83"/>
      <c r="T42" s="83"/>
      <c r="U42" s="87"/>
      <c r="V42" s="90"/>
      <c r="W42" s="87"/>
      <c r="X42" s="9"/>
      <c r="Y42" s="9"/>
      <c r="Z42" s="9"/>
    </row>
    <row r="43" spans="1:26" ht="13.5" customHeight="1" x14ac:dyDescent="0.3">
      <c r="A43" s="9"/>
      <c r="B43" s="88"/>
      <c r="C43" s="89"/>
      <c r="D43" s="76" t="str">
        <f t="array" ref="D43">IFERROR(INDEX(入力用シート!$C$7:$N$105,MATCH(11,入力用シート!$N$7:$N$105,0),3),"")</f>
        <v/>
      </c>
      <c r="E43" s="77"/>
      <c r="F43" s="77"/>
      <c r="G43" s="77"/>
      <c r="H43" s="78"/>
      <c r="I43" s="76" t="str">
        <f t="array" ref="I43">IFERROR(INDEX(入力用シート!$C$7:$N$105,MATCH(11,入力用シート!$N$7:$N$105,0),1),"")</f>
        <v/>
      </c>
      <c r="J43" s="77"/>
      <c r="K43" s="77"/>
      <c r="L43" s="77"/>
      <c r="M43" s="78"/>
      <c r="N43" s="88"/>
      <c r="O43" s="89"/>
      <c r="P43" s="88"/>
      <c r="Q43" s="64"/>
      <c r="R43" s="64"/>
      <c r="S43" s="64"/>
      <c r="T43" s="64"/>
      <c r="U43" s="89"/>
      <c r="V43" s="88"/>
      <c r="W43" s="89"/>
      <c r="X43" s="9"/>
      <c r="Y43" s="9"/>
      <c r="Z43" s="9"/>
    </row>
    <row r="44" spans="1:26" ht="13.5" customHeight="1" x14ac:dyDescent="0.3">
      <c r="A44" s="9"/>
      <c r="B44" s="79"/>
      <c r="C44" s="81"/>
      <c r="D44" s="79"/>
      <c r="E44" s="80"/>
      <c r="F44" s="80"/>
      <c r="G44" s="80"/>
      <c r="H44" s="81"/>
      <c r="I44" s="79"/>
      <c r="J44" s="80"/>
      <c r="K44" s="80"/>
      <c r="L44" s="80"/>
      <c r="M44" s="81"/>
      <c r="N44" s="79"/>
      <c r="O44" s="81"/>
      <c r="P44" s="79"/>
      <c r="Q44" s="80"/>
      <c r="R44" s="80"/>
      <c r="S44" s="80"/>
      <c r="T44" s="80"/>
      <c r="U44" s="81"/>
      <c r="V44" s="79"/>
      <c r="W44" s="81"/>
      <c r="X44" s="9"/>
      <c r="Y44" s="9"/>
      <c r="Z44" s="9"/>
    </row>
    <row r="45" spans="1:26" ht="13.5" customHeight="1" x14ac:dyDescent="0.3">
      <c r="A45" s="9"/>
      <c r="B45" s="91" t="s">
        <v>62</v>
      </c>
      <c r="C45" s="87"/>
      <c r="D45" s="73" t="str">
        <f t="array" ref="D45">IFERROR(INDEX(入力用シート!$C$7:$N$105,MATCH(12,入力用シート!$N$7:$N$105,0),4),"")</f>
        <v/>
      </c>
      <c r="E45" s="74"/>
      <c r="F45" s="74"/>
      <c r="G45" s="74"/>
      <c r="H45" s="75"/>
      <c r="I45" s="73" t="str">
        <f t="array" ref="I45">IFERROR(INDEX(入力用シート!$C$7:$N$105,MATCH(12,入力用シート!$N$7:$N$105,0),2),"")</f>
        <v/>
      </c>
      <c r="J45" s="74"/>
      <c r="K45" s="74"/>
      <c r="L45" s="74"/>
      <c r="M45" s="75"/>
      <c r="N45" s="86" t="str">
        <f t="array" ref="N45">IFERROR(INDEX(入力用シート!$C$7:$N$105,MATCH(12,入力用シート!$N$7:$N$105,0),5),"")</f>
        <v/>
      </c>
      <c r="O45" s="87"/>
      <c r="P45" s="86" t="str">
        <f t="array" ref="P45">IFERROR(INDEX(入力用シート!$C$7:$N$105,MATCH(12,入力用シート!$N$7:$N$105,0),6),"")&amp;""</f>
        <v/>
      </c>
      <c r="Q45" s="83"/>
      <c r="R45" s="83"/>
      <c r="S45" s="83"/>
      <c r="T45" s="83"/>
      <c r="U45" s="87"/>
      <c r="V45" s="90"/>
      <c r="W45" s="87"/>
      <c r="X45" s="9"/>
      <c r="Y45" s="9"/>
      <c r="Z45" s="9"/>
    </row>
    <row r="46" spans="1:26" ht="13.5" customHeight="1" x14ac:dyDescent="0.3">
      <c r="A46" s="9"/>
      <c r="B46" s="88"/>
      <c r="C46" s="89"/>
      <c r="D46" s="76" t="str">
        <f t="array" ref="D46">IFERROR(INDEX(入力用シート!$C$7:$N$105,MATCH(12,入力用シート!$N$7:$N$105,0),3),"")</f>
        <v/>
      </c>
      <c r="E46" s="77"/>
      <c r="F46" s="77"/>
      <c r="G46" s="77"/>
      <c r="H46" s="78"/>
      <c r="I46" s="76" t="str">
        <f t="array" ref="I46">IFERROR(INDEX(入力用シート!$C$7:$N$105,MATCH(12,入力用シート!$N$7:$N$105,0),1),"")</f>
        <v/>
      </c>
      <c r="J46" s="77"/>
      <c r="K46" s="77"/>
      <c r="L46" s="77"/>
      <c r="M46" s="78"/>
      <c r="N46" s="88"/>
      <c r="O46" s="89"/>
      <c r="P46" s="88"/>
      <c r="Q46" s="64"/>
      <c r="R46" s="64"/>
      <c r="S46" s="64"/>
      <c r="T46" s="64"/>
      <c r="U46" s="89"/>
      <c r="V46" s="88"/>
      <c r="W46" s="89"/>
      <c r="X46" s="9"/>
      <c r="Y46" s="9"/>
      <c r="Z46" s="9"/>
    </row>
    <row r="47" spans="1:26" ht="13.5" customHeight="1" x14ac:dyDescent="0.3">
      <c r="A47" s="9"/>
      <c r="B47" s="79"/>
      <c r="C47" s="81"/>
      <c r="D47" s="79"/>
      <c r="E47" s="80"/>
      <c r="F47" s="80"/>
      <c r="G47" s="80"/>
      <c r="H47" s="81"/>
      <c r="I47" s="79"/>
      <c r="J47" s="80"/>
      <c r="K47" s="80"/>
      <c r="L47" s="80"/>
      <c r="M47" s="81"/>
      <c r="N47" s="79"/>
      <c r="O47" s="81"/>
      <c r="P47" s="79"/>
      <c r="Q47" s="80"/>
      <c r="R47" s="80"/>
      <c r="S47" s="80"/>
      <c r="T47" s="80"/>
      <c r="U47" s="81"/>
      <c r="V47" s="79"/>
      <c r="W47" s="81"/>
      <c r="X47" s="9"/>
      <c r="Y47" s="9"/>
      <c r="Z47" s="9"/>
    </row>
    <row r="48" spans="1:26" ht="13.5" customHeight="1" x14ac:dyDescent="0.3">
      <c r="A48" s="9"/>
      <c r="B48" s="91" t="s">
        <v>63</v>
      </c>
      <c r="C48" s="87"/>
      <c r="D48" s="73" t="str">
        <f t="array" ref="D48">IFERROR(INDEX(入力用シート!$C$7:$N$105,MATCH(13,入力用シート!$N$7:$N$105,0),4),"")</f>
        <v/>
      </c>
      <c r="E48" s="74"/>
      <c r="F48" s="74"/>
      <c r="G48" s="74"/>
      <c r="H48" s="75"/>
      <c r="I48" s="73" t="str">
        <f t="array" ref="I48">IFERROR(INDEX(入力用シート!$C$7:$N$105,MATCH(13,入力用シート!$N$7:$N$105,0),2),"")</f>
        <v/>
      </c>
      <c r="J48" s="74"/>
      <c r="K48" s="74"/>
      <c r="L48" s="74"/>
      <c r="M48" s="75"/>
      <c r="N48" s="86" t="str">
        <f t="array" ref="N48">IFERROR(INDEX(入力用シート!$C$7:$N$105,MATCH(13,入力用シート!$N$7:$N$105,0),5),"")</f>
        <v/>
      </c>
      <c r="O48" s="87"/>
      <c r="P48" s="86" t="str">
        <f t="array" ref="P48">IFERROR(INDEX(入力用シート!$C$7:$N$105,MATCH(13,入力用シート!$N$7:$N$105,0),6),"")&amp;""</f>
        <v/>
      </c>
      <c r="Q48" s="83"/>
      <c r="R48" s="83"/>
      <c r="S48" s="83"/>
      <c r="T48" s="83"/>
      <c r="U48" s="87"/>
      <c r="V48" s="90"/>
      <c r="W48" s="87"/>
      <c r="X48" s="9"/>
      <c r="Y48" s="9"/>
      <c r="Z48" s="9"/>
    </row>
    <row r="49" spans="1:26" ht="13.5" customHeight="1" x14ac:dyDescent="0.3">
      <c r="A49" s="9"/>
      <c r="B49" s="88"/>
      <c r="C49" s="89"/>
      <c r="D49" s="76" t="str">
        <f t="array" ref="D49">IFERROR(INDEX(入力用シート!$C$7:$N$105,MATCH(13,入力用シート!$N$7:$N$105,0),3),"")</f>
        <v/>
      </c>
      <c r="E49" s="77"/>
      <c r="F49" s="77"/>
      <c r="G49" s="77"/>
      <c r="H49" s="78"/>
      <c r="I49" s="76" t="str">
        <f t="array" ref="I49">IFERROR(INDEX(入力用シート!$C$7:$N$105,MATCH(13,入力用シート!$N$7:$N$105,0),1),"")</f>
        <v/>
      </c>
      <c r="J49" s="77"/>
      <c r="K49" s="77"/>
      <c r="L49" s="77"/>
      <c r="M49" s="78"/>
      <c r="N49" s="88"/>
      <c r="O49" s="89"/>
      <c r="P49" s="88"/>
      <c r="Q49" s="64"/>
      <c r="R49" s="64"/>
      <c r="S49" s="64"/>
      <c r="T49" s="64"/>
      <c r="U49" s="89"/>
      <c r="V49" s="88"/>
      <c r="W49" s="89"/>
      <c r="X49" s="9"/>
      <c r="Y49" s="9"/>
      <c r="Z49" s="9"/>
    </row>
    <row r="50" spans="1:26" ht="13.5" customHeight="1" x14ac:dyDescent="0.3">
      <c r="A50" s="9"/>
      <c r="B50" s="79"/>
      <c r="C50" s="81"/>
      <c r="D50" s="79"/>
      <c r="E50" s="80"/>
      <c r="F50" s="80"/>
      <c r="G50" s="80"/>
      <c r="H50" s="81"/>
      <c r="I50" s="79"/>
      <c r="J50" s="80"/>
      <c r="K50" s="80"/>
      <c r="L50" s="80"/>
      <c r="M50" s="81"/>
      <c r="N50" s="79"/>
      <c r="O50" s="81"/>
      <c r="P50" s="79"/>
      <c r="Q50" s="80"/>
      <c r="R50" s="80"/>
      <c r="S50" s="80"/>
      <c r="T50" s="80"/>
      <c r="U50" s="81"/>
      <c r="V50" s="79"/>
      <c r="W50" s="81"/>
      <c r="X50" s="9"/>
      <c r="Y50" s="9"/>
      <c r="Z50" s="9"/>
    </row>
    <row r="51" spans="1:26" ht="13.5" customHeight="1" x14ac:dyDescent="0.3">
      <c r="A51" s="9"/>
      <c r="B51" s="91" t="s">
        <v>64</v>
      </c>
      <c r="C51" s="87"/>
      <c r="D51" s="73" t="str">
        <f t="array" ref="D51">IFERROR(INDEX(入力用シート!$C$7:$N$105,MATCH(14,入力用シート!$N$7:$N$105,0),4),"")</f>
        <v/>
      </c>
      <c r="E51" s="74"/>
      <c r="F51" s="74"/>
      <c r="G51" s="74"/>
      <c r="H51" s="75"/>
      <c r="I51" s="73" t="str">
        <f t="array" ref="I51">IFERROR(INDEX(入力用シート!$C$7:$N$105,MATCH(14,入力用シート!$N$7:$N$105,0),2),"")</f>
        <v/>
      </c>
      <c r="J51" s="74"/>
      <c r="K51" s="74"/>
      <c r="L51" s="74"/>
      <c r="M51" s="75"/>
      <c r="N51" s="86" t="str">
        <f t="array" ref="N51">IFERROR(INDEX(入力用シート!$C$7:$N$105,MATCH(14,入力用シート!$N$7:$N$105,0),5),"")</f>
        <v/>
      </c>
      <c r="O51" s="87"/>
      <c r="P51" s="86" t="str">
        <f t="array" ref="P51">IFERROR(INDEX(入力用シート!$C$7:$N$105,MATCH(14,入力用シート!$N$7:$N$105,0),6),"")&amp;""</f>
        <v/>
      </c>
      <c r="Q51" s="83"/>
      <c r="R51" s="83"/>
      <c r="S51" s="83"/>
      <c r="T51" s="83"/>
      <c r="U51" s="87"/>
      <c r="V51" s="90"/>
      <c r="W51" s="87"/>
      <c r="X51" s="9"/>
      <c r="Y51" s="9"/>
      <c r="Z51" s="9"/>
    </row>
    <row r="52" spans="1:26" ht="13.5" customHeight="1" x14ac:dyDescent="0.3">
      <c r="A52" s="9"/>
      <c r="B52" s="88"/>
      <c r="C52" s="89"/>
      <c r="D52" s="76" t="str">
        <f t="array" ref="D52">IFERROR(INDEX(入力用シート!$C$7:$N$105,MATCH(14,入力用シート!$N$7:$N$105,0),3),"")</f>
        <v/>
      </c>
      <c r="E52" s="77"/>
      <c r="F52" s="77"/>
      <c r="G52" s="77"/>
      <c r="H52" s="78"/>
      <c r="I52" s="76" t="str">
        <f t="array" ref="I52">IFERROR(INDEX(入力用シート!$C$7:$N$105,MATCH(14,入力用シート!$N$7:$N$105,0),1),"")</f>
        <v/>
      </c>
      <c r="J52" s="77"/>
      <c r="K52" s="77"/>
      <c r="L52" s="77"/>
      <c r="M52" s="78"/>
      <c r="N52" s="88"/>
      <c r="O52" s="89"/>
      <c r="P52" s="88"/>
      <c r="Q52" s="64"/>
      <c r="R52" s="64"/>
      <c r="S52" s="64"/>
      <c r="T52" s="64"/>
      <c r="U52" s="89"/>
      <c r="V52" s="88"/>
      <c r="W52" s="89"/>
      <c r="X52" s="9"/>
      <c r="Y52" s="9"/>
      <c r="Z52" s="9"/>
    </row>
    <row r="53" spans="1:26" ht="13.5" customHeight="1" x14ac:dyDescent="0.3">
      <c r="A53" s="9"/>
      <c r="B53" s="79"/>
      <c r="C53" s="81"/>
      <c r="D53" s="79"/>
      <c r="E53" s="80"/>
      <c r="F53" s="80"/>
      <c r="G53" s="80"/>
      <c r="H53" s="81"/>
      <c r="I53" s="79"/>
      <c r="J53" s="80"/>
      <c r="K53" s="80"/>
      <c r="L53" s="80"/>
      <c r="M53" s="81"/>
      <c r="N53" s="79"/>
      <c r="O53" s="81"/>
      <c r="P53" s="79"/>
      <c r="Q53" s="80"/>
      <c r="R53" s="80"/>
      <c r="S53" s="80"/>
      <c r="T53" s="80"/>
      <c r="U53" s="81"/>
      <c r="V53" s="79"/>
      <c r="W53" s="81"/>
      <c r="X53" s="9"/>
      <c r="Y53" s="9"/>
      <c r="Z53" s="9"/>
    </row>
    <row r="54" spans="1:26" ht="13.5" customHeight="1" x14ac:dyDescent="0.3">
      <c r="A54" s="9"/>
      <c r="B54" s="91" t="s">
        <v>65</v>
      </c>
      <c r="C54" s="87"/>
      <c r="D54" s="73" t="str">
        <f t="array" ref="D54">IFERROR(INDEX(入力用シート!$C$7:$N$105,MATCH(15,入力用シート!$N$7:$N$105,0),4),"")</f>
        <v/>
      </c>
      <c r="E54" s="74"/>
      <c r="F54" s="74"/>
      <c r="G54" s="74"/>
      <c r="H54" s="75"/>
      <c r="I54" s="73" t="str">
        <f t="array" ref="I54">IFERROR(INDEX(入力用シート!$C$7:$N$105,MATCH(15,入力用シート!$N$7:$N$105,0),2),"")</f>
        <v/>
      </c>
      <c r="J54" s="74"/>
      <c r="K54" s="74"/>
      <c r="L54" s="74"/>
      <c r="M54" s="75"/>
      <c r="N54" s="86" t="str">
        <f t="array" ref="N54">IFERROR(INDEX(入力用シート!$C$7:$N$105,MATCH(15,入力用シート!$N$7:$N$105,0),5),"")</f>
        <v/>
      </c>
      <c r="O54" s="87"/>
      <c r="P54" s="86" t="str">
        <f t="array" ref="P54">IFERROR(INDEX(入力用シート!$C$7:$N$105,MATCH(15,入力用シート!$N$7:$N$105,0),6),"")&amp;""</f>
        <v/>
      </c>
      <c r="Q54" s="83"/>
      <c r="R54" s="83"/>
      <c r="S54" s="83"/>
      <c r="T54" s="83"/>
      <c r="U54" s="87"/>
      <c r="V54" s="90"/>
      <c r="W54" s="87"/>
      <c r="X54" s="9"/>
      <c r="Y54" s="9"/>
      <c r="Z54" s="9"/>
    </row>
    <row r="55" spans="1:26" ht="13.5" customHeight="1" x14ac:dyDescent="0.3">
      <c r="A55" s="9"/>
      <c r="B55" s="88"/>
      <c r="C55" s="89"/>
      <c r="D55" s="76" t="str">
        <f t="array" ref="D55">IFERROR(INDEX(入力用シート!$C$7:$N$105,MATCH(15,入力用シート!$N$7:$N$105,0),3),"")</f>
        <v/>
      </c>
      <c r="E55" s="77"/>
      <c r="F55" s="77"/>
      <c r="G55" s="77"/>
      <c r="H55" s="78"/>
      <c r="I55" s="76" t="str">
        <f t="array" ref="I55">IFERROR(INDEX(入力用シート!$C$7:$N$105,MATCH(15,入力用シート!$N$7:$N$105,0),1),"")</f>
        <v/>
      </c>
      <c r="J55" s="77"/>
      <c r="K55" s="77"/>
      <c r="L55" s="77"/>
      <c r="M55" s="78"/>
      <c r="N55" s="88"/>
      <c r="O55" s="89"/>
      <c r="P55" s="88"/>
      <c r="Q55" s="64"/>
      <c r="R55" s="64"/>
      <c r="S55" s="64"/>
      <c r="T55" s="64"/>
      <c r="U55" s="89"/>
      <c r="V55" s="88"/>
      <c r="W55" s="89"/>
      <c r="X55" s="9"/>
      <c r="Y55" s="9"/>
      <c r="Z55" s="9"/>
    </row>
    <row r="56" spans="1:26" ht="13.5" customHeight="1" x14ac:dyDescent="0.3">
      <c r="A56" s="9"/>
      <c r="B56" s="79"/>
      <c r="C56" s="81"/>
      <c r="D56" s="79"/>
      <c r="E56" s="80"/>
      <c r="F56" s="80"/>
      <c r="G56" s="80"/>
      <c r="H56" s="81"/>
      <c r="I56" s="79"/>
      <c r="J56" s="80"/>
      <c r="K56" s="80"/>
      <c r="L56" s="80"/>
      <c r="M56" s="81"/>
      <c r="N56" s="79"/>
      <c r="O56" s="81"/>
      <c r="P56" s="79"/>
      <c r="Q56" s="80"/>
      <c r="R56" s="80"/>
      <c r="S56" s="80"/>
      <c r="T56" s="80"/>
      <c r="U56" s="81"/>
      <c r="V56" s="79"/>
      <c r="W56" s="81"/>
      <c r="X56" s="9"/>
      <c r="Y56" s="9"/>
      <c r="Z56" s="9"/>
    </row>
    <row r="57" spans="1:26" ht="12" customHeight="1" x14ac:dyDescent="0.3">
      <c r="A57" s="9"/>
      <c r="B57" s="82" t="s">
        <v>66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9"/>
      <c r="Y57" s="9"/>
      <c r="Z57" s="9"/>
    </row>
    <row r="58" spans="1:26" ht="12" customHeight="1" x14ac:dyDescent="0.3">
      <c r="A58" s="9"/>
      <c r="B58" s="84" t="s">
        <v>67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9"/>
      <c r="Y58" s="9"/>
      <c r="Z58" s="9"/>
    </row>
    <row r="59" spans="1:26" ht="24" customHeight="1" x14ac:dyDescent="0.3">
      <c r="A59" s="9"/>
      <c r="B59" s="85" t="s">
        <v>68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9"/>
      <c r="Y59" s="9"/>
      <c r="Z59" s="9"/>
    </row>
    <row r="60" spans="1:26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55">
    <mergeCell ref="B15:C17"/>
    <mergeCell ref="D16:H17"/>
    <mergeCell ref="I16:M17"/>
    <mergeCell ref="D18:H18"/>
    <mergeCell ref="D19:H20"/>
    <mergeCell ref="P5:Q5"/>
    <mergeCell ref="R5:S5"/>
    <mergeCell ref="T5:U5"/>
    <mergeCell ref="I13:M14"/>
    <mergeCell ref="P10:U10"/>
    <mergeCell ref="V10:W11"/>
    <mergeCell ref="P11:U11"/>
    <mergeCell ref="N15:O17"/>
    <mergeCell ref="P15:U17"/>
    <mergeCell ref="V15:W17"/>
    <mergeCell ref="B18:C20"/>
    <mergeCell ref="J7:K7"/>
    <mergeCell ref="J8:K8"/>
    <mergeCell ref="D10:H10"/>
    <mergeCell ref="I10:M10"/>
    <mergeCell ref="N10:O11"/>
    <mergeCell ref="D11:H11"/>
    <mergeCell ref="I11:M11"/>
    <mergeCell ref="B10:C11"/>
    <mergeCell ref="D15:H15"/>
    <mergeCell ref="I15:M15"/>
    <mergeCell ref="D12:H12"/>
    <mergeCell ref="I12:M12"/>
    <mergeCell ref="N12:O14"/>
    <mergeCell ref="P12:U14"/>
    <mergeCell ref="V12:W14"/>
    <mergeCell ref="D13:H14"/>
    <mergeCell ref="B12:C14"/>
    <mergeCell ref="U1:W1"/>
    <mergeCell ref="B2:W2"/>
    <mergeCell ref="B3:W3"/>
    <mergeCell ref="C5:D5"/>
    <mergeCell ref="E5:H5"/>
    <mergeCell ref="L5:M5"/>
    <mergeCell ref="N5:O5"/>
    <mergeCell ref="R7:S7"/>
    <mergeCell ref="R8:S8"/>
    <mergeCell ref="B7:C7"/>
    <mergeCell ref="D7:G7"/>
    <mergeCell ref="L7:O7"/>
    <mergeCell ref="T7:W7"/>
    <mergeCell ref="B8:C8"/>
    <mergeCell ref="D8:G8"/>
    <mergeCell ref="L8:O8"/>
    <mergeCell ref="T8:W8"/>
    <mergeCell ref="V5:W5"/>
    <mergeCell ref="I48:M48"/>
    <mergeCell ref="N48:O50"/>
    <mergeCell ref="P48:U50"/>
    <mergeCell ref="V48:W50"/>
    <mergeCell ref="I49:M50"/>
    <mergeCell ref="V27:W29"/>
    <mergeCell ref="I28:M29"/>
    <mergeCell ref="I30:M30"/>
    <mergeCell ref="N30:O32"/>
    <mergeCell ref="P30:U32"/>
    <mergeCell ref="V30:W32"/>
    <mergeCell ref="I31:M32"/>
    <mergeCell ref="I33:M33"/>
    <mergeCell ref="N33:O35"/>
    <mergeCell ref="P33:U35"/>
    <mergeCell ref="V33:W35"/>
    <mergeCell ref="I34:M35"/>
    <mergeCell ref="I27:M27"/>
    <mergeCell ref="N27:O29"/>
    <mergeCell ref="P27:U29"/>
    <mergeCell ref="N36:O38"/>
    <mergeCell ref="P36:U38"/>
    <mergeCell ref="V36:W38"/>
    <mergeCell ref="I36:M36"/>
    <mergeCell ref="I22:M23"/>
    <mergeCell ref="I24:M24"/>
    <mergeCell ref="N24:O26"/>
    <mergeCell ref="P24:U26"/>
    <mergeCell ref="V24:W26"/>
    <mergeCell ref="I25:M26"/>
    <mergeCell ref="P21:U23"/>
    <mergeCell ref="V21:W23"/>
    <mergeCell ref="I18:M18"/>
    <mergeCell ref="N18:O20"/>
    <mergeCell ref="P18:U20"/>
    <mergeCell ref="V18:W20"/>
    <mergeCell ref="I19:M20"/>
    <mergeCell ref="I21:M21"/>
    <mergeCell ref="N21:O23"/>
    <mergeCell ref="B21:C23"/>
    <mergeCell ref="D21:H21"/>
    <mergeCell ref="D22:H23"/>
    <mergeCell ref="B24:C26"/>
    <mergeCell ref="D24:H24"/>
    <mergeCell ref="B27:C29"/>
    <mergeCell ref="D36:H36"/>
    <mergeCell ref="D37:H38"/>
    <mergeCell ref="B30:C32"/>
    <mergeCell ref="D30:H30"/>
    <mergeCell ref="D31:H32"/>
    <mergeCell ref="B33:C35"/>
    <mergeCell ref="D33:H33"/>
    <mergeCell ref="D34:H35"/>
    <mergeCell ref="B36:C38"/>
    <mergeCell ref="D25:H26"/>
    <mergeCell ref="D27:H27"/>
    <mergeCell ref="D28:H29"/>
    <mergeCell ref="B39:C41"/>
    <mergeCell ref="D39:H39"/>
    <mergeCell ref="D40:H41"/>
    <mergeCell ref="B42:C44"/>
    <mergeCell ref="D42:H42"/>
    <mergeCell ref="D43:H44"/>
    <mergeCell ref="B45:C47"/>
    <mergeCell ref="D54:H54"/>
    <mergeCell ref="D55:H56"/>
    <mergeCell ref="B48:C50"/>
    <mergeCell ref="D48:H48"/>
    <mergeCell ref="D49:H50"/>
    <mergeCell ref="B51:C53"/>
    <mergeCell ref="D51:H51"/>
    <mergeCell ref="D52:H53"/>
    <mergeCell ref="B54:C56"/>
    <mergeCell ref="D45:H45"/>
    <mergeCell ref="D46:H47"/>
    <mergeCell ref="I37:M38"/>
    <mergeCell ref="I39:M39"/>
    <mergeCell ref="P39:U41"/>
    <mergeCell ref="V39:W41"/>
    <mergeCell ref="I40:M41"/>
    <mergeCell ref="I42:M42"/>
    <mergeCell ref="P45:U47"/>
    <mergeCell ref="V45:W47"/>
    <mergeCell ref="N39:O41"/>
    <mergeCell ref="N42:O44"/>
    <mergeCell ref="P42:U44"/>
    <mergeCell ref="V42:W44"/>
    <mergeCell ref="I43:M44"/>
    <mergeCell ref="I45:M45"/>
    <mergeCell ref="N45:O47"/>
    <mergeCell ref="I46:M47"/>
    <mergeCell ref="I54:M54"/>
    <mergeCell ref="I55:M56"/>
    <mergeCell ref="B57:W57"/>
    <mergeCell ref="B58:W58"/>
    <mergeCell ref="B59:W59"/>
    <mergeCell ref="N51:O53"/>
    <mergeCell ref="P51:U53"/>
    <mergeCell ref="V51:W53"/>
    <mergeCell ref="I52:M53"/>
    <mergeCell ref="N54:O56"/>
    <mergeCell ref="P54:U56"/>
    <mergeCell ref="V54:W56"/>
    <mergeCell ref="I51:M51"/>
  </mergeCells>
  <phoneticPr fontId="13"/>
  <printOptions horizontalCentered="1"/>
  <pageMargins left="0.23622047244094491" right="0.23622047244094491" top="0.74803149606299213" bottom="0.74803149606299213" header="0" footer="0"/>
  <pageSetup paperSize="9" scale="96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>
      <selection activeCell="B2" sqref="B2:W2"/>
    </sheetView>
  </sheetViews>
  <sheetFormatPr defaultColWidth="11.19921875" defaultRowHeight="15" customHeight="1" x14ac:dyDescent="0.3"/>
  <cols>
    <col min="1" max="26" width="2.796875" customWidth="1"/>
  </cols>
  <sheetData>
    <row r="1" spans="1:26" ht="14.25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2" t="s">
        <v>39</v>
      </c>
      <c r="V1" s="64"/>
      <c r="W1" s="64"/>
      <c r="X1" s="9"/>
      <c r="Y1" s="9"/>
      <c r="Z1" s="9"/>
    </row>
    <row r="2" spans="1:26" ht="12" customHeight="1" x14ac:dyDescent="0.3">
      <c r="A2" s="9"/>
      <c r="B2" s="93" t="str">
        <f>男・クラ④!B2</f>
        <v>令和８年度東北中学校体育大会　第６３回東北中学校スキー大会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"/>
      <c r="Y2" s="9"/>
      <c r="Z2" s="9"/>
    </row>
    <row r="3" spans="1:26" ht="12" customHeight="1" x14ac:dyDescent="0.3">
      <c r="A3" s="9"/>
      <c r="B3" s="95" t="s">
        <v>40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9"/>
      <c r="Y3" s="9"/>
      <c r="Z3" s="9"/>
    </row>
    <row r="4" spans="1:26" ht="9" customHeight="1" x14ac:dyDescent="0.3">
      <c r="A4" s="9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9"/>
      <c r="Y4" s="9"/>
      <c r="Z4" s="9"/>
    </row>
    <row r="5" spans="1:26" ht="13.5" customHeight="1" x14ac:dyDescent="0.3">
      <c r="A5" s="9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9"/>
      <c r="K5" s="9"/>
      <c r="L5" s="96" t="s">
        <v>42</v>
      </c>
      <c r="M5" s="67"/>
      <c r="N5" s="96"/>
      <c r="O5" s="67"/>
      <c r="P5" s="96" t="s">
        <v>44</v>
      </c>
      <c r="Q5" s="67"/>
      <c r="R5" s="96" t="s">
        <v>43</v>
      </c>
      <c r="S5" s="67"/>
      <c r="T5" s="96" t="s">
        <v>45</v>
      </c>
      <c r="U5" s="67"/>
      <c r="V5" s="96"/>
      <c r="W5" s="67"/>
      <c r="X5" s="9"/>
      <c r="Y5" s="9"/>
      <c r="Z5" s="9"/>
    </row>
    <row r="6" spans="1:26" ht="9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9"/>
      <c r="B7" s="96" t="s">
        <v>23</v>
      </c>
      <c r="C7" s="67"/>
      <c r="D7" s="97"/>
      <c r="E7" s="66"/>
      <c r="F7" s="66"/>
      <c r="G7" s="67"/>
      <c r="H7" s="9"/>
      <c r="I7" s="9"/>
      <c r="J7" s="96" t="s">
        <v>27</v>
      </c>
      <c r="K7" s="67"/>
      <c r="L7" s="97"/>
      <c r="M7" s="66"/>
      <c r="N7" s="66"/>
      <c r="O7" s="67"/>
      <c r="P7" s="9"/>
      <c r="Q7" s="9"/>
      <c r="R7" s="96" t="s">
        <v>25</v>
      </c>
      <c r="S7" s="67"/>
      <c r="T7" s="97"/>
      <c r="U7" s="66"/>
      <c r="V7" s="66"/>
      <c r="W7" s="67"/>
      <c r="X7" s="9"/>
      <c r="Y7" s="9"/>
      <c r="Z7" s="9"/>
    </row>
    <row r="8" spans="1:26" ht="13.5" customHeight="1" x14ac:dyDescent="0.3">
      <c r="A8" s="9"/>
      <c r="B8" s="96" t="s">
        <v>24</v>
      </c>
      <c r="C8" s="67"/>
      <c r="D8" s="97"/>
      <c r="E8" s="66"/>
      <c r="F8" s="66"/>
      <c r="G8" s="67"/>
      <c r="H8" s="9"/>
      <c r="I8" s="9"/>
      <c r="J8" s="96" t="s">
        <v>28</v>
      </c>
      <c r="K8" s="67"/>
      <c r="L8" s="96" t="s">
        <v>43</v>
      </c>
      <c r="M8" s="66"/>
      <c r="N8" s="66"/>
      <c r="O8" s="67"/>
      <c r="P8" s="9"/>
      <c r="Q8" s="9"/>
      <c r="R8" s="96" t="s">
        <v>26</v>
      </c>
      <c r="S8" s="67"/>
      <c r="T8" s="96"/>
      <c r="U8" s="66"/>
      <c r="V8" s="66"/>
      <c r="W8" s="67"/>
      <c r="X8" s="9"/>
      <c r="Y8" s="9"/>
      <c r="Z8" s="9"/>
    </row>
    <row r="9" spans="1:26" ht="9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9"/>
      <c r="B10" s="86" t="s">
        <v>46</v>
      </c>
      <c r="C10" s="87"/>
      <c r="D10" s="73" t="s">
        <v>19</v>
      </c>
      <c r="E10" s="74"/>
      <c r="F10" s="74"/>
      <c r="G10" s="74"/>
      <c r="H10" s="75"/>
      <c r="I10" s="73" t="s">
        <v>19</v>
      </c>
      <c r="J10" s="74"/>
      <c r="K10" s="74"/>
      <c r="L10" s="74"/>
      <c r="M10" s="75"/>
      <c r="N10" s="86" t="s">
        <v>21</v>
      </c>
      <c r="O10" s="87"/>
      <c r="P10" s="96" t="s">
        <v>47</v>
      </c>
      <c r="Q10" s="66"/>
      <c r="R10" s="66"/>
      <c r="S10" s="66"/>
      <c r="T10" s="66"/>
      <c r="U10" s="67"/>
      <c r="V10" s="86" t="s">
        <v>48</v>
      </c>
      <c r="W10" s="87"/>
      <c r="X10" s="9"/>
      <c r="Y10" s="9"/>
      <c r="Z10" s="9"/>
    </row>
    <row r="11" spans="1:26" ht="13.5" customHeight="1" x14ac:dyDescent="0.3">
      <c r="A11" s="9"/>
      <c r="B11" s="79"/>
      <c r="C11" s="81"/>
      <c r="D11" s="98" t="s">
        <v>20</v>
      </c>
      <c r="E11" s="99"/>
      <c r="F11" s="99"/>
      <c r="G11" s="99"/>
      <c r="H11" s="100"/>
      <c r="I11" s="98" t="s">
        <v>49</v>
      </c>
      <c r="J11" s="99"/>
      <c r="K11" s="99"/>
      <c r="L11" s="99"/>
      <c r="M11" s="100"/>
      <c r="N11" s="79"/>
      <c r="O11" s="81"/>
      <c r="P11" s="96" t="s">
        <v>50</v>
      </c>
      <c r="Q11" s="66"/>
      <c r="R11" s="66"/>
      <c r="S11" s="66"/>
      <c r="T11" s="66"/>
      <c r="U11" s="67"/>
      <c r="V11" s="79"/>
      <c r="W11" s="81"/>
      <c r="X11" s="9"/>
      <c r="Y11" s="9"/>
      <c r="Z11" s="9"/>
    </row>
    <row r="12" spans="1:26" ht="13.5" customHeight="1" x14ac:dyDescent="0.3">
      <c r="A12" s="9"/>
      <c r="B12" s="91" t="s">
        <v>51</v>
      </c>
      <c r="C12" s="87"/>
      <c r="D12" s="73" t="str">
        <f t="array" ref="D12">IFERROR(INDEX(入力用シート!$C$66:$N$105,MATCH(1,入力用シート!$N$7:$N$105,0),4),"")</f>
        <v/>
      </c>
      <c r="E12" s="74"/>
      <c r="F12" s="74"/>
      <c r="G12" s="74"/>
      <c r="H12" s="75"/>
      <c r="I12" s="73" t="str">
        <f t="array" ref="I12">IFERROR(INDEX(入力用シート!$C$66:$N$105,MATCH(1,入力用シート!$N$7:$N$105,0),2),"")</f>
        <v/>
      </c>
      <c r="J12" s="74"/>
      <c r="K12" s="74"/>
      <c r="L12" s="74"/>
      <c r="M12" s="75"/>
      <c r="N12" s="86" t="str">
        <f t="array" ref="N12">IFERROR(INDEX(入力用シート!$C$66:$N$105,MATCH(1,入力用シート!$N$7:$N$105,0),5),"")</f>
        <v/>
      </c>
      <c r="O12" s="87"/>
      <c r="P12" s="86" t="str">
        <f t="array" ref="P12">IFERROR(INDEX(入力用シート!$C$66:$N$105,MATCH(1,入力用シート!$N$7:$N$105,0),6),"")&amp;""</f>
        <v/>
      </c>
      <c r="Q12" s="83"/>
      <c r="R12" s="83"/>
      <c r="S12" s="83"/>
      <c r="T12" s="83"/>
      <c r="U12" s="87"/>
      <c r="V12" s="90"/>
      <c r="W12" s="87"/>
      <c r="X12" s="9"/>
      <c r="Y12" s="9"/>
      <c r="Z12" s="9"/>
    </row>
    <row r="13" spans="1:26" ht="13.5" customHeight="1" x14ac:dyDescent="0.3">
      <c r="A13" s="9"/>
      <c r="B13" s="88"/>
      <c r="C13" s="89"/>
      <c r="D13" s="76" t="str">
        <f t="array" ref="D13">IFERROR(INDEX(入力用シート!$C$66:$N$105,MATCH(1,入力用シート!$N$7:$N$105,0),3),"")</f>
        <v/>
      </c>
      <c r="E13" s="77"/>
      <c r="F13" s="77"/>
      <c r="G13" s="77"/>
      <c r="H13" s="78"/>
      <c r="I13" s="76" t="str">
        <f t="array" ref="I13">IFERROR(INDEX(入力用シート!$C$66:$N$105,MATCH(1,入力用シート!$N$7:$N$105,0),1),"")</f>
        <v/>
      </c>
      <c r="J13" s="77"/>
      <c r="K13" s="77"/>
      <c r="L13" s="77"/>
      <c r="M13" s="78"/>
      <c r="N13" s="88"/>
      <c r="O13" s="89"/>
      <c r="P13" s="88"/>
      <c r="Q13" s="64"/>
      <c r="R13" s="64"/>
      <c r="S13" s="64"/>
      <c r="T13" s="64"/>
      <c r="U13" s="89"/>
      <c r="V13" s="88"/>
      <c r="W13" s="89"/>
      <c r="X13" s="9"/>
      <c r="Y13" s="9"/>
      <c r="Z13" s="9"/>
    </row>
    <row r="14" spans="1:26" ht="13.5" customHeight="1" x14ac:dyDescent="0.3">
      <c r="A14" s="9"/>
      <c r="B14" s="79"/>
      <c r="C14" s="81"/>
      <c r="D14" s="79"/>
      <c r="E14" s="80"/>
      <c r="F14" s="80"/>
      <c r="G14" s="80"/>
      <c r="H14" s="81"/>
      <c r="I14" s="79"/>
      <c r="J14" s="80"/>
      <c r="K14" s="80"/>
      <c r="L14" s="80"/>
      <c r="M14" s="81"/>
      <c r="N14" s="79"/>
      <c r="O14" s="81"/>
      <c r="P14" s="79"/>
      <c r="Q14" s="80"/>
      <c r="R14" s="80"/>
      <c r="S14" s="80"/>
      <c r="T14" s="80"/>
      <c r="U14" s="81"/>
      <c r="V14" s="79"/>
      <c r="W14" s="81"/>
      <c r="X14" s="9"/>
      <c r="Y14" s="9"/>
      <c r="Z14" s="9"/>
    </row>
    <row r="15" spans="1:26" ht="13.5" customHeight="1" x14ac:dyDescent="0.3">
      <c r="A15" s="9"/>
      <c r="B15" s="91" t="s">
        <v>52</v>
      </c>
      <c r="C15" s="87"/>
      <c r="D15" s="73" t="str">
        <f t="array" ref="D15">IFERROR(INDEX(入力用シート!$C$66:$N$105,MATCH(2,入力用シート!$N$7:$N$105,0),4),"")</f>
        <v/>
      </c>
      <c r="E15" s="74"/>
      <c r="F15" s="74"/>
      <c r="G15" s="74"/>
      <c r="H15" s="75"/>
      <c r="I15" s="73" t="str">
        <f t="array" ref="I15">IFERROR(INDEX(入力用シート!$C$66:$N$105,MATCH(2,入力用シート!$N$7:$N$105,0),2),"")</f>
        <v/>
      </c>
      <c r="J15" s="74"/>
      <c r="K15" s="74"/>
      <c r="L15" s="74"/>
      <c r="M15" s="75"/>
      <c r="N15" s="86" t="str">
        <f t="array" ref="N15">IFERROR(INDEX(入力用シート!$C$66:$N$105,MATCH(2,入力用シート!$N$7:$N$105,0),5),"")</f>
        <v/>
      </c>
      <c r="O15" s="87"/>
      <c r="P15" s="86" t="str">
        <f t="array" ref="P15">IFERROR(INDEX(入力用シート!$C$66:$N$105,MATCH(2,入力用シート!$N$7:$N$105,0),6),"")&amp;""</f>
        <v/>
      </c>
      <c r="Q15" s="83"/>
      <c r="R15" s="83"/>
      <c r="S15" s="83"/>
      <c r="T15" s="83"/>
      <c r="U15" s="87"/>
      <c r="V15" s="90"/>
      <c r="W15" s="87"/>
      <c r="X15" s="9"/>
      <c r="Y15" s="9"/>
      <c r="Z15" s="9"/>
    </row>
    <row r="16" spans="1:26" ht="13.5" customHeight="1" x14ac:dyDescent="0.3">
      <c r="A16" s="9"/>
      <c r="B16" s="88"/>
      <c r="C16" s="89"/>
      <c r="D16" s="76" t="str">
        <f t="array" ref="D16">IFERROR(INDEX(入力用シート!$C$66:$N$105,MATCH(2,入力用シート!$N$7:$N$105,0),3),"")</f>
        <v/>
      </c>
      <c r="E16" s="77"/>
      <c r="F16" s="77"/>
      <c r="G16" s="77"/>
      <c r="H16" s="78"/>
      <c r="I16" s="76" t="str">
        <f t="array" ref="I16">IFERROR(INDEX(入力用シート!$C$66:$N$105,MATCH(2,入力用シート!$N$7:$N$105,0),1),"")</f>
        <v/>
      </c>
      <c r="J16" s="77"/>
      <c r="K16" s="77"/>
      <c r="L16" s="77"/>
      <c r="M16" s="78"/>
      <c r="N16" s="88"/>
      <c r="O16" s="89"/>
      <c r="P16" s="88"/>
      <c r="Q16" s="64"/>
      <c r="R16" s="64"/>
      <c r="S16" s="64"/>
      <c r="T16" s="64"/>
      <c r="U16" s="89"/>
      <c r="V16" s="88"/>
      <c r="W16" s="89"/>
      <c r="X16" s="9"/>
      <c r="Y16" s="9"/>
      <c r="Z16" s="9"/>
    </row>
    <row r="17" spans="1:26" ht="13.5" customHeight="1" x14ac:dyDescent="0.3">
      <c r="A17" s="9"/>
      <c r="B17" s="79"/>
      <c r="C17" s="81"/>
      <c r="D17" s="79"/>
      <c r="E17" s="80"/>
      <c r="F17" s="80"/>
      <c r="G17" s="80"/>
      <c r="H17" s="81"/>
      <c r="I17" s="79"/>
      <c r="J17" s="80"/>
      <c r="K17" s="80"/>
      <c r="L17" s="80"/>
      <c r="M17" s="81"/>
      <c r="N17" s="79"/>
      <c r="O17" s="81"/>
      <c r="P17" s="79"/>
      <c r="Q17" s="80"/>
      <c r="R17" s="80"/>
      <c r="S17" s="80"/>
      <c r="T17" s="80"/>
      <c r="U17" s="81"/>
      <c r="V17" s="79"/>
      <c r="W17" s="81"/>
      <c r="X17" s="9"/>
      <c r="Y17" s="9"/>
      <c r="Z17" s="9"/>
    </row>
    <row r="18" spans="1:26" ht="13.5" customHeight="1" x14ac:dyDescent="0.3">
      <c r="A18" s="9"/>
      <c r="B18" s="91" t="s">
        <v>53</v>
      </c>
      <c r="C18" s="87"/>
      <c r="D18" s="73" t="str">
        <f t="array" ref="D18">IFERROR(INDEX(入力用シート!$C$66:$N$105,MATCH(3,入力用シート!$N$7:$N$105,0),4),"")</f>
        <v/>
      </c>
      <c r="E18" s="74"/>
      <c r="F18" s="74"/>
      <c r="G18" s="74"/>
      <c r="H18" s="75"/>
      <c r="I18" s="73" t="str">
        <f t="array" ref="I18">IFERROR(INDEX(入力用シート!$C$66:$N$105,MATCH(3,入力用シート!$N$7:$N$105,0),2),"")</f>
        <v/>
      </c>
      <c r="J18" s="74"/>
      <c r="K18" s="74"/>
      <c r="L18" s="74"/>
      <c r="M18" s="75"/>
      <c r="N18" s="86" t="str">
        <f t="array" ref="N18">IFERROR(INDEX(入力用シート!$C$66:$N$105,MATCH(3,入力用シート!$N$7:$N$105,0),5),"")</f>
        <v/>
      </c>
      <c r="O18" s="87"/>
      <c r="P18" s="86" t="str">
        <f t="array" ref="P18">IFERROR(INDEX(入力用シート!$C$66:$N$105,MATCH(3,入力用シート!$N$7:$N$105,0),6),"")&amp;""</f>
        <v/>
      </c>
      <c r="Q18" s="83"/>
      <c r="R18" s="83"/>
      <c r="S18" s="83"/>
      <c r="T18" s="83"/>
      <c r="U18" s="87"/>
      <c r="V18" s="90"/>
      <c r="W18" s="87"/>
      <c r="X18" s="9"/>
      <c r="Y18" s="9"/>
      <c r="Z18" s="9"/>
    </row>
    <row r="19" spans="1:26" ht="13.5" customHeight="1" x14ac:dyDescent="0.3">
      <c r="A19" s="9"/>
      <c r="B19" s="88"/>
      <c r="C19" s="89"/>
      <c r="D19" s="76" t="str">
        <f t="array" ref="D19">IFERROR(INDEX(入力用シート!$C$66:$N$105,MATCH(3,入力用シート!$N$7:$N$105,0),3),"")</f>
        <v/>
      </c>
      <c r="E19" s="77"/>
      <c r="F19" s="77"/>
      <c r="G19" s="77"/>
      <c r="H19" s="78"/>
      <c r="I19" s="76" t="str">
        <f t="array" ref="I19">IFERROR(INDEX(入力用シート!$C$66:$N$105,MATCH(3,入力用シート!$N$7:$N$105,0),1),"")</f>
        <v/>
      </c>
      <c r="J19" s="77"/>
      <c r="K19" s="77"/>
      <c r="L19" s="77"/>
      <c r="M19" s="78"/>
      <c r="N19" s="88"/>
      <c r="O19" s="89"/>
      <c r="P19" s="88"/>
      <c r="Q19" s="64"/>
      <c r="R19" s="64"/>
      <c r="S19" s="64"/>
      <c r="T19" s="64"/>
      <c r="U19" s="89"/>
      <c r="V19" s="88"/>
      <c r="W19" s="89"/>
      <c r="X19" s="9"/>
      <c r="Y19" s="9"/>
      <c r="Z19" s="9"/>
    </row>
    <row r="20" spans="1:26" ht="13.5" customHeight="1" x14ac:dyDescent="0.3">
      <c r="A20" s="9"/>
      <c r="B20" s="79"/>
      <c r="C20" s="81"/>
      <c r="D20" s="79"/>
      <c r="E20" s="80"/>
      <c r="F20" s="80"/>
      <c r="G20" s="80"/>
      <c r="H20" s="81"/>
      <c r="I20" s="79"/>
      <c r="J20" s="80"/>
      <c r="K20" s="80"/>
      <c r="L20" s="80"/>
      <c r="M20" s="81"/>
      <c r="N20" s="79"/>
      <c r="O20" s="81"/>
      <c r="P20" s="79"/>
      <c r="Q20" s="80"/>
      <c r="R20" s="80"/>
      <c r="S20" s="80"/>
      <c r="T20" s="80"/>
      <c r="U20" s="81"/>
      <c r="V20" s="79"/>
      <c r="W20" s="81"/>
      <c r="X20" s="9"/>
      <c r="Y20" s="9"/>
      <c r="Z20" s="9"/>
    </row>
    <row r="21" spans="1:26" ht="13.5" customHeight="1" x14ac:dyDescent="0.3">
      <c r="A21" s="9"/>
      <c r="B21" s="91" t="s">
        <v>54</v>
      </c>
      <c r="C21" s="87"/>
      <c r="D21" s="73" t="str">
        <f t="array" ref="D21">IFERROR(INDEX(入力用シート!$C$66:$N$105,MATCH(4,入力用シート!$N$7:$N$105,0),4),"")</f>
        <v/>
      </c>
      <c r="E21" s="74"/>
      <c r="F21" s="74"/>
      <c r="G21" s="74"/>
      <c r="H21" s="75"/>
      <c r="I21" s="73" t="str">
        <f t="array" ref="I21">IFERROR(INDEX(入力用シート!$C$66:$N$105,MATCH(4,入力用シート!$N$7:$N$105,0),2),"")</f>
        <v/>
      </c>
      <c r="J21" s="74"/>
      <c r="K21" s="74"/>
      <c r="L21" s="74"/>
      <c r="M21" s="75"/>
      <c r="N21" s="86" t="str">
        <f t="array" ref="N21">IFERROR(INDEX(入力用シート!$C$66:$N$105,MATCH(4,入力用シート!$N$7:$N$105,0),5),"")</f>
        <v/>
      </c>
      <c r="O21" s="87"/>
      <c r="P21" s="86" t="str">
        <f t="array" ref="P21">IFERROR(INDEX(入力用シート!$C$66:$N$105,MATCH(4,入力用シート!$N$7:$N$105,0),6),"")&amp;""</f>
        <v/>
      </c>
      <c r="Q21" s="83"/>
      <c r="R21" s="83"/>
      <c r="S21" s="83"/>
      <c r="T21" s="83"/>
      <c r="U21" s="87"/>
      <c r="V21" s="90"/>
      <c r="W21" s="87"/>
      <c r="X21" s="9"/>
      <c r="Y21" s="9"/>
      <c r="Z21" s="9"/>
    </row>
    <row r="22" spans="1:26" ht="13.5" customHeight="1" x14ac:dyDescent="0.3">
      <c r="A22" s="9"/>
      <c r="B22" s="88"/>
      <c r="C22" s="89"/>
      <c r="D22" s="76" t="str">
        <f t="array" ref="D22">IFERROR(INDEX(入力用シート!$C$66:$N$105,MATCH(4,入力用シート!$N$7:$N$105,0),3),"")</f>
        <v/>
      </c>
      <c r="E22" s="77"/>
      <c r="F22" s="77"/>
      <c r="G22" s="77"/>
      <c r="H22" s="78"/>
      <c r="I22" s="76" t="str">
        <f t="array" ref="I22">IFERROR(INDEX(入力用シート!$C$66:$N$105,MATCH(4,入力用シート!$N$7:$N$105,0),1),"")</f>
        <v/>
      </c>
      <c r="J22" s="77"/>
      <c r="K22" s="77"/>
      <c r="L22" s="77"/>
      <c r="M22" s="78"/>
      <c r="N22" s="88"/>
      <c r="O22" s="89"/>
      <c r="P22" s="88"/>
      <c r="Q22" s="64"/>
      <c r="R22" s="64"/>
      <c r="S22" s="64"/>
      <c r="T22" s="64"/>
      <c r="U22" s="89"/>
      <c r="V22" s="88"/>
      <c r="W22" s="89"/>
      <c r="X22" s="9"/>
      <c r="Y22" s="9"/>
      <c r="Z22" s="9"/>
    </row>
    <row r="23" spans="1:26" ht="13.5" customHeight="1" x14ac:dyDescent="0.3">
      <c r="A23" s="9"/>
      <c r="B23" s="79"/>
      <c r="C23" s="81"/>
      <c r="D23" s="79"/>
      <c r="E23" s="80"/>
      <c r="F23" s="80"/>
      <c r="G23" s="80"/>
      <c r="H23" s="81"/>
      <c r="I23" s="79"/>
      <c r="J23" s="80"/>
      <c r="K23" s="80"/>
      <c r="L23" s="80"/>
      <c r="M23" s="81"/>
      <c r="N23" s="79"/>
      <c r="O23" s="81"/>
      <c r="P23" s="79"/>
      <c r="Q23" s="80"/>
      <c r="R23" s="80"/>
      <c r="S23" s="80"/>
      <c r="T23" s="80"/>
      <c r="U23" s="81"/>
      <c r="V23" s="79"/>
      <c r="W23" s="81"/>
      <c r="X23" s="9"/>
      <c r="Y23" s="9"/>
      <c r="Z23" s="9"/>
    </row>
    <row r="24" spans="1:26" ht="13.5" customHeight="1" x14ac:dyDescent="0.3">
      <c r="A24" s="9"/>
      <c r="B24" s="91" t="s">
        <v>55</v>
      </c>
      <c r="C24" s="87"/>
      <c r="D24" s="73" t="str">
        <f t="array" ref="D24">IFERROR(INDEX(入力用シート!$C$66:$N$105,MATCH(5,入力用シート!$N$7:$N$105,0),4),"")</f>
        <v/>
      </c>
      <c r="E24" s="74"/>
      <c r="F24" s="74"/>
      <c r="G24" s="74"/>
      <c r="H24" s="75"/>
      <c r="I24" s="73" t="str">
        <f t="array" ref="I24">IFERROR(INDEX(入力用シート!$C$66:$N$105,MATCH(5,入力用シート!$N$7:$N$105,0),2),"")</f>
        <v/>
      </c>
      <c r="J24" s="74"/>
      <c r="K24" s="74"/>
      <c r="L24" s="74"/>
      <c r="M24" s="75"/>
      <c r="N24" s="86" t="str">
        <f t="array" ref="N24">IFERROR(INDEX(入力用シート!$C$66:$N$105,MATCH(5,入力用シート!$N$7:$N$105,0),5),"")</f>
        <v/>
      </c>
      <c r="O24" s="87"/>
      <c r="P24" s="86" t="str">
        <f t="array" ref="P24">IFERROR(INDEX(入力用シート!$C$66:$N$105,MATCH(5,入力用シート!$N$7:$N$105,0),6),"")&amp;""</f>
        <v/>
      </c>
      <c r="Q24" s="83"/>
      <c r="R24" s="83"/>
      <c r="S24" s="83"/>
      <c r="T24" s="83"/>
      <c r="U24" s="87"/>
      <c r="V24" s="90"/>
      <c r="W24" s="87"/>
      <c r="X24" s="9"/>
      <c r="Y24" s="9"/>
      <c r="Z24" s="9"/>
    </row>
    <row r="25" spans="1:26" ht="13.5" customHeight="1" x14ac:dyDescent="0.3">
      <c r="A25" s="9"/>
      <c r="B25" s="88"/>
      <c r="C25" s="89"/>
      <c r="D25" s="76" t="str">
        <f t="array" ref="D25">IFERROR(INDEX(入力用シート!$C$66:$N$105,MATCH(5,入力用シート!$N$7:$N$105,0),3),"")</f>
        <v/>
      </c>
      <c r="E25" s="77"/>
      <c r="F25" s="77"/>
      <c r="G25" s="77"/>
      <c r="H25" s="78"/>
      <c r="I25" s="76" t="str">
        <f t="array" ref="I25">IFERROR(INDEX(入力用シート!$C$66:$N$105,MATCH(5,入力用シート!$N$7:$N$105,0),1),"")</f>
        <v/>
      </c>
      <c r="J25" s="77"/>
      <c r="K25" s="77"/>
      <c r="L25" s="77"/>
      <c r="M25" s="78"/>
      <c r="N25" s="88"/>
      <c r="O25" s="89"/>
      <c r="P25" s="88"/>
      <c r="Q25" s="64"/>
      <c r="R25" s="64"/>
      <c r="S25" s="64"/>
      <c r="T25" s="64"/>
      <c r="U25" s="89"/>
      <c r="V25" s="88"/>
      <c r="W25" s="89"/>
      <c r="X25" s="9"/>
      <c r="Y25" s="9"/>
      <c r="Z25" s="9"/>
    </row>
    <row r="26" spans="1:26" ht="13.5" customHeight="1" x14ac:dyDescent="0.3">
      <c r="A26" s="9"/>
      <c r="B26" s="79"/>
      <c r="C26" s="81"/>
      <c r="D26" s="79"/>
      <c r="E26" s="80"/>
      <c r="F26" s="80"/>
      <c r="G26" s="80"/>
      <c r="H26" s="81"/>
      <c r="I26" s="79"/>
      <c r="J26" s="80"/>
      <c r="K26" s="80"/>
      <c r="L26" s="80"/>
      <c r="M26" s="81"/>
      <c r="N26" s="79"/>
      <c r="O26" s="81"/>
      <c r="P26" s="79"/>
      <c r="Q26" s="80"/>
      <c r="R26" s="80"/>
      <c r="S26" s="80"/>
      <c r="T26" s="80"/>
      <c r="U26" s="81"/>
      <c r="V26" s="79"/>
      <c r="W26" s="81"/>
      <c r="X26" s="9"/>
      <c r="Y26" s="9"/>
      <c r="Z26" s="9"/>
    </row>
    <row r="27" spans="1:26" ht="13.5" customHeight="1" x14ac:dyDescent="0.3">
      <c r="A27" s="9"/>
      <c r="B27" s="91" t="s">
        <v>56</v>
      </c>
      <c r="C27" s="87"/>
      <c r="D27" s="73" t="str">
        <f t="array" ref="D27">IFERROR(INDEX(入力用シート!$C$66:$N$105,MATCH(6,入力用シート!$N$7:$N$105,0),4),"")</f>
        <v/>
      </c>
      <c r="E27" s="74"/>
      <c r="F27" s="74"/>
      <c r="G27" s="74"/>
      <c r="H27" s="75"/>
      <c r="I27" s="73" t="str">
        <f t="array" ref="I27">IFERROR(INDEX(入力用シート!$C$66:$N$105,MATCH(6,入力用シート!$N$7:$N$105,0),2),"")</f>
        <v/>
      </c>
      <c r="J27" s="74"/>
      <c r="K27" s="74"/>
      <c r="L27" s="74"/>
      <c r="M27" s="75"/>
      <c r="N27" s="86" t="str">
        <f t="array" ref="N27">IFERROR(INDEX(入力用シート!$C$66:$N$105,MATCH(6,入力用シート!$N$7:$N$105,0),5),"")</f>
        <v/>
      </c>
      <c r="O27" s="87"/>
      <c r="P27" s="86" t="str">
        <f t="array" ref="P27">IFERROR(INDEX(入力用シート!$C$66:$N$105,MATCH(6,入力用シート!$N$7:$N$105,0),6),"")&amp;""</f>
        <v/>
      </c>
      <c r="Q27" s="83"/>
      <c r="R27" s="83"/>
      <c r="S27" s="83"/>
      <c r="T27" s="83"/>
      <c r="U27" s="87"/>
      <c r="V27" s="90"/>
      <c r="W27" s="87"/>
      <c r="X27" s="9"/>
      <c r="Y27" s="9"/>
      <c r="Z27" s="9"/>
    </row>
    <row r="28" spans="1:26" ht="13.5" customHeight="1" x14ac:dyDescent="0.3">
      <c r="A28" s="9"/>
      <c r="B28" s="88"/>
      <c r="C28" s="89"/>
      <c r="D28" s="76" t="str">
        <f t="array" ref="D28">IFERROR(INDEX(入力用シート!$C$66:$N$105,MATCH(6,入力用シート!$N$7:$N$105,0),3),"")</f>
        <v/>
      </c>
      <c r="E28" s="77"/>
      <c r="F28" s="77"/>
      <c r="G28" s="77"/>
      <c r="H28" s="78"/>
      <c r="I28" s="76" t="str">
        <f t="array" ref="I28">IFERROR(INDEX(入力用シート!$C$66:$N$105,MATCH(6,入力用シート!$N$7:$N$105,0),1),"")</f>
        <v/>
      </c>
      <c r="J28" s="77"/>
      <c r="K28" s="77"/>
      <c r="L28" s="77"/>
      <c r="M28" s="78"/>
      <c r="N28" s="88"/>
      <c r="O28" s="89"/>
      <c r="P28" s="88"/>
      <c r="Q28" s="64"/>
      <c r="R28" s="64"/>
      <c r="S28" s="64"/>
      <c r="T28" s="64"/>
      <c r="U28" s="89"/>
      <c r="V28" s="88"/>
      <c r="W28" s="89"/>
      <c r="X28" s="9"/>
      <c r="Y28" s="9"/>
      <c r="Z28" s="9"/>
    </row>
    <row r="29" spans="1:26" ht="13.5" customHeight="1" x14ac:dyDescent="0.3">
      <c r="A29" s="9"/>
      <c r="B29" s="79"/>
      <c r="C29" s="81"/>
      <c r="D29" s="79"/>
      <c r="E29" s="80"/>
      <c r="F29" s="80"/>
      <c r="G29" s="80"/>
      <c r="H29" s="81"/>
      <c r="I29" s="79"/>
      <c r="J29" s="80"/>
      <c r="K29" s="80"/>
      <c r="L29" s="80"/>
      <c r="M29" s="81"/>
      <c r="N29" s="79"/>
      <c r="O29" s="81"/>
      <c r="P29" s="79"/>
      <c r="Q29" s="80"/>
      <c r="R29" s="80"/>
      <c r="S29" s="80"/>
      <c r="T29" s="80"/>
      <c r="U29" s="81"/>
      <c r="V29" s="79"/>
      <c r="W29" s="81"/>
      <c r="X29" s="9"/>
      <c r="Y29" s="9"/>
      <c r="Z29" s="9"/>
    </row>
    <row r="30" spans="1:26" ht="13.5" customHeight="1" x14ac:dyDescent="0.3">
      <c r="A30" s="9"/>
      <c r="B30" s="91" t="s">
        <v>57</v>
      </c>
      <c r="C30" s="87"/>
      <c r="D30" s="73" t="str">
        <f t="array" ref="D30">IFERROR(INDEX(入力用シート!$C$66:$N$105,MATCH(7,入力用シート!$N$7:$N$105,0),4),"")</f>
        <v/>
      </c>
      <c r="E30" s="74"/>
      <c r="F30" s="74"/>
      <c r="G30" s="74"/>
      <c r="H30" s="75"/>
      <c r="I30" s="73" t="str">
        <f t="array" ref="I30">IFERROR(INDEX(入力用シート!$C$66:$N$105,MATCH(7,入力用シート!$N$7:$N$105,0),2),"")</f>
        <v/>
      </c>
      <c r="J30" s="74"/>
      <c r="K30" s="74"/>
      <c r="L30" s="74"/>
      <c r="M30" s="75"/>
      <c r="N30" s="86" t="str">
        <f t="array" ref="N30">IFERROR(INDEX(入力用シート!$C$66:$N$105,MATCH(7,入力用シート!$N$7:$N$105,0),5),"")</f>
        <v/>
      </c>
      <c r="O30" s="87"/>
      <c r="P30" s="86" t="str">
        <f t="array" ref="P30">IFERROR(INDEX(入力用シート!$C$66:$N$105,MATCH(7,入力用シート!$N$7:$N$105,0),6),"")&amp;""</f>
        <v/>
      </c>
      <c r="Q30" s="83"/>
      <c r="R30" s="83"/>
      <c r="S30" s="83"/>
      <c r="T30" s="83"/>
      <c r="U30" s="87"/>
      <c r="V30" s="90"/>
      <c r="W30" s="87"/>
      <c r="X30" s="9"/>
      <c r="Y30" s="9"/>
      <c r="Z30" s="9"/>
    </row>
    <row r="31" spans="1:26" ht="13.5" customHeight="1" x14ac:dyDescent="0.3">
      <c r="A31" s="9"/>
      <c r="B31" s="88"/>
      <c r="C31" s="89"/>
      <c r="D31" s="76" t="str">
        <f t="array" ref="D31">IFERROR(INDEX(入力用シート!$C$66:$N$105,MATCH(7,入力用シート!$N$7:$N$105,0),3),"")</f>
        <v/>
      </c>
      <c r="E31" s="77"/>
      <c r="F31" s="77"/>
      <c r="G31" s="77"/>
      <c r="H31" s="78"/>
      <c r="I31" s="76" t="str">
        <f t="array" ref="I31">IFERROR(INDEX(入力用シート!$C$66:$N$105,MATCH(7,入力用シート!$N$7:$N$105,0),1),"")</f>
        <v/>
      </c>
      <c r="J31" s="77"/>
      <c r="K31" s="77"/>
      <c r="L31" s="77"/>
      <c r="M31" s="78"/>
      <c r="N31" s="88"/>
      <c r="O31" s="89"/>
      <c r="P31" s="88"/>
      <c r="Q31" s="64"/>
      <c r="R31" s="64"/>
      <c r="S31" s="64"/>
      <c r="T31" s="64"/>
      <c r="U31" s="89"/>
      <c r="V31" s="88"/>
      <c r="W31" s="89"/>
      <c r="X31" s="9"/>
      <c r="Y31" s="9"/>
      <c r="Z31" s="9"/>
    </row>
    <row r="32" spans="1:26" ht="13.5" customHeight="1" x14ac:dyDescent="0.3">
      <c r="A32" s="9"/>
      <c r="B32" s="79"/>
      <c r="C32" s="81"/>
      <c r="D32" s="79"/>
      <c r="E32" s="80"/>
      <c r="F32" s="80"/>
      <c r="G32" s="80"/>
      <c r="H32" s="81"/>
      <c r="I32" s="79"/>
      <c r="J32" s="80"/>
      <c r="K32" s="80"/>
      <c r="L32" s="80"/>
      <c r="M32" s="81"/>
      <c r="N32" s="79"/>
      <c r="O32" s="81"/>
      <c r="P32" s="79"/>
      <c r="Q32" s="80"/>
      <c r="R32" s="80"/>
      <c r="S32" s="80"/>
      <c r="T32" s="80"/>
      <c r="U32" s="81"/>
      <c r="V32" s="79"/>
      <c r="W32" s="81"/>
      <c r="X32" s="9"/>
      <c r="Y32" s="9"/>
      <c r="Z32" s="9"/>
    </row>
    <row r="33" spans="1:26" ht="13.5" customHeight="1" x14ac:dyDescent="0.3">
      <c r="A33" s="9"/>
      <c r="B33" s="91" t="s">
        <v>58</v>
      </c>
      <c r="C33" s="87"/>
      <c r="D33" s="73" t="str">
        <f t="array" ref="D33">IFERROR(INDEX(入力用シート!$C$66:$N$105,MATCH(8,入力用シート!$N$7:$N$105,0),4),"")</f>
        <v/>
      </c>
      <c r="E33" s="74"/>
      <c r="F33" s="74"/>
      <c r="G33" s="74"/>
      <c r="H33" s="75"/>
      <c r="I33" s="73" t="str">
        <f t="array" ref="I33">IFERROR(INDEX(入力用シート!$C$66:$N$105,MATCH(8,入力用シート!$N$7:$N$105,0),2),"")</f>
        <v/>
      </c>
      <c r="J33" s="74"/>
      <c r="K33" s="74"/>
      <c r="L33" s="74"/>
      <c r="M33" s="75"/>
      <c r="N33" s="86" t="str">
        <f t="array" ref="N33">IFERROR(INDEX(入力用シート!$C$66:$N$105,MATCH(8,入力用シート!$N$7:$N$105,0),5),"")</f>
        <v/>
      </c>
      <c r="O33" s="87"/>
      <c r="P33" s="86" t="str">
        <f t="array" ref="P33">IFERROR(INDEX(入力用シート!$C$66:$N$105,MATCH(8,入力用シート!$N$7:$N$105,0),6),"")&amp;""</f>
        <v/>
      </c>
      <c r="Q33" s="83"/>
      <c r="R33" s="83"/>
      <c r="S33" s="83"/>
      <c r="T33" s="83"/>
      <c r="U33" s="87"/>
      <c r="V33" s="90"/>
      <c r="W33" s="87"/>
      <c r="X33" s="9"/>
      <c r="Y33" s="9"/>
      <c r="Z33" s="9"/>
    </row>
    <row r="34" spans="1:26" ht="13.5" customHeight="1" x14ac:dyDescent="0.3">
      <c r="A34" s="9"/>
      <c r="B34" s="88"/>
      <c r="C34" s="89"/>
      <c r="D34" s="76" t="str">
        <f t="array" ref="D34">IFERROR(INDEX(入力用シート!$C$66:$N$105,MATCH(8,入力用シート!$N$7:$N$105,0),3),"")</f>
        <v/>
      </c>
      <c r="E34" s="77"/>
      <c r="F34" s="77"/>
      <c r="G34" s="77"/>
      <c r="H34" s="78"/>
      <c r="I34" s="76" t="str">
        <f t="array" ref="I34">IFERROR(INDEX(入力用シート!$C$66:$N$105,MATCH(8,入力用シート!$N$7:$N$105,0),1),"")</f>
        <v/>
      </c>
      <c r="J34" s="77"/>
      <c r="K34" s="77"/>
      <c r="L34" s="77"/>
      <c r="M34" s="78"/>
      <c r="N34" s="88"/>
      <c r="O34" s="89"/>
      <c r="P34" s="88"/>
      <c r="Q34" s="64"/>
      <c r="R34" s="64"/>
      <c r="S34" s="64"/>
      <c r="T34" s="64"/>
      <c r="U34" s="89"/>
      <c r="V34" s="88"/>
      <c r="W34" s="89"/>
      <c r="X34" s="9"/>
      <c r="Y34" s="9"/>
      <c r="Z34" s="9"/>
    </row>
    <row r="35" spans="1:26" ht="13.5" customHeight="1" x14ac:dyDescent="0.3">
      <c r="A35" s="9"/>
      <c r="B35" s="79"/>
      <c r="C35" s="81"/>
      <c r="D35" s="79"/>
      <c r="E35" s="80"/>
      <c r="F35" s="80"/>
      <c r="G35" s="80"/>
      <c r="H35" s="81"/>
      <c r="I35" s="79"/>
      <c r="J35" s="80"/>
      <c r="K35" s="80"/>
      <c r="L35" s="80"/>
      <c r="M35" s="81"/>
      <c r="N35" s="79"/>
      <c r="O35" s="81"/>
      <c r="P35" s="79"/>
      <c r="Q35" s="80"/>
      <c r="R35" s="80"/>
      <c r="S35" s="80"/>
      <c r="T35" s="80"/>
      <c r="U35" s="81"/>
      <c r="V35" s="79"/>
      <c r="W35" s="81"/>
      <c r="X35" s="9"/>
      <c r="Y35" s="9"/>
      <c r="Z35" s="9"/>
    </row>
    <row r="36" spans="1:26" ht="13.5" customHeight="1" x14ac:dyDescent="0.3">
      <c r="A36" s="9"/>
      <c r="B36" s="91" t="s">
        <v>59</v>
      </c>
      <c r="C36" s="87"/>
      <c r="D36" s="73" t="str">
        <f t="array" ref="D36">IFERROR(INDEX(入力用シート!$C$66:$N$105,MATCH(9,入力用シート!$N$7:$N$105,0),4),"")</f>
        <v/>
      </c>
      <c r="E36" s="74"/>
      <c r="F36" s="74"/>
      <c r="G36" s="74"/>
      <c r="H36" s="75"/>
      <c r="I36" s="73" t="str">
        <f t="array" ref="I36">IFERROR(INDEX(入力用シート!$C$66:$N$105,MATCH(9,入力用シート!$N$7:$N$105,0),2),"")</f>
        <v/>
      </c>
      <c r="J36" s="74"/>
      <c r="K36" s="74"/>
      <c r="L36" s="74"/>
      <c r="M36" s="75"/>
      <c r="N36" s="86" t="str">
        <f t="array" ref="N36">IFERROR(INDEX(入力用シート!$C$66:$N$105,MATCH(9,入力用シート!$N$7:$N$105,0),5),"")</f>
        <v/>
      </c>
      <c r="O36" s="87"/>
      <c r="P36" s="86" t="str">
        <f t="array" ref="P36">IFERROR(INDEX(入力用シート!$C$66:$N$105,MATCH(9,入力用シート!$N$7:$N$105,0),6),"")&amp;""</f>
        <v/>
      </c>
      <c r="Q36" s="83"/>
      <c r="R36" s="83"/>
      <c r="S36" s="83"/>
      <c r="T36" s="83"/>
      <c r="U36" s="87"/>
      <c r="V36" s="90"/>
      <c r="W36" s="87"/>
      <c r="X36" s="9"/>
      <c r="Y36" s="9"/>
      <c r="Z36" s="9"/>
    </row>
    <row r="37" spans="1:26" ht="13.5" customHeight="1" x14ac:dyDescent="0.3">
      <c r="A37" s="9"/>
      <c r="B37" s="88"/>
      <c r="C37" s="89"/>
      <c r="D37" s="76" t="str">
        <f t="array" ref="D37">IFERROR(INDEX(入力用シート!$C$66:$N$105,MATCH(9,入力用シート!$N$7:$N$105,0),3),"")</f>
        <v/>
      </c>
      <c r="E37" s="77"/>
      <c r="F37" s="77"/>
      <c r="G37" s="77"/>
      <c r="H37" s="78"/>
      <c r="I37" s="76" t="str">
        <f t="array" ref="I37">IFERROR(INDEX(入力用シート!$C$66:$N$105,MATCH(9,入力用シート!$N$7:$N$105,0),1),"")</f>
        <v/>
      </c>
      <c r="J37" s="77"/>
      <c r="K37" s="77"/>
      <c r="L37" s="77"/>
      <c r="M37" s="78"/>
      <c r="N37" s="88"/>
      <c r="O37" s="89"/>
      <c r="P37" s="88"/>
      <c r="Q37" s="64"/>
      <c r="R37" s="64"/>
      <c r="S37" s="64"/>
      <c r="T37" s="64"/>
      <c r="U37" s="89"/>
      <c r="V37" s="88"/>
      <c r="W37" s="89"/>
      <c r="X37" s="9"/>
      <c r="Y37" s="9"/>
      <c r="Z37" s="9"/>
    </row>
    <row r="38" spans="1:26" ht="13.5" customHeight="1" x14ac:dyDescent="0.3">
      <c r="A38" s="9"/>
      <c r="B38" s="79"/>
      <c r="C38" s="81"/>
      <c r="D38" s="79"/>
      <c r="E38" s="80"/>
      <c r="F38" s="80"/>
      <c r="G38" s="80"/>
      <c r="H38" s="81"/>
      <c r="I38" s="79"/>
      <c r="J38" s="80"/>
      <c r="K38" s="80"/>
      <c r="L38" s="80"/>
      <c r="M38" s="81"/>
      <c r="N38" s="79"/>
      <c r="O38" s="81"/>
      <c r="P38" s="79"/>
      <c r="Q38" s="80"/>
      <c r="R38" s="80"/>
      <c r="S38" s="80"/>
      <c r="T38" s="80"/>
      <c r="U38" s="81"/>
      <c r="V38" s="79"/>
      <c r="W38" s="81"/>
      <c r="X38" s="9"/>
      <c r="Y38" s="9"/>
      <c r="Z38" s="9"/>
    </row>
    <row r="39" spans="1:26" ht="13.5" customHeight="1" x14ac:dyDescent="0.3">
      <c r="A39" s="9"/>
      <c r="B39" s="91" t="s">
        <v>60</v>
      </c>
      <c r="C39" s="87"/>
      <c r="D39" s="73" t="str">
        <f t="array" ref="D39">IFERROR(INDEX(入力用シート!$C$66:$N$105,MATCH(10,入力用シート!$N$7:$N$105,0),4),"")</f>
        <v/>
      </c>
      <c r="E39" s="74"/>
      <c r="F39" s="74"/>
      <c r="G39" s="74"/>
      <c r="H39" s="75"/>
      <c r="I39" s="73" t="str">
        <f t="array" ref="I39">IFERROR(INDEX(入力用シート!$C$66:$N$105,MATCH(10,入力用シート!$N$7:$N$105,0),2),"")</f>
        <v/>
      </c>
      <c r="J39" s="74"/>
      <c r="K39" s="74"/>
      <c r="L39" s="74"/>
      <c r="M39" s="75"/>
      <c r="N39" s="86" t="str">
        <f t="array" ref="N39">IFERROR(INDEX(入力用シート!$C$66:$N$105,MATCH(10,入力用シート!$N$7:$N$105,0),5),"")</f>
        <v/>
      </c>
      <c r="O39" s="87"/>
      <c r="P39" s="86" t="str">
        <f t="array" ref="P39">IFERROR(INDEX(入力用シート!$C$66:$N$105,MATCH(10,入力用シート!$N$7:$N$105,0),6),"")&amp;""</f>
        <v/>
      </c>
      <c r="Q39" s="83"/>
      <c r="R39" s="83"/>
      <c r="S39" s="83"/>
      <c r="T39" s="83"/>
      <c r="U39" s="87"/>
      <c r="V39" s="90"/>
      <c r="W39" s="87"/>
      <c r="X39" s="9"/>
      <c r="Y39" s="9"/>
      <c r="Z39" s="9"/>
    </row>
    <row r="40" spans="1:26" ht="13.5" customHeight="1" x14ac:dyDescent="0.3">
      <c r="A40" s="9"/>
      <c r="B40" s="88"/>
      <c r="C40" s="89"/>
      <c r="D40" s="76" t="str">
        <f t="array" ref="D40">IFERROR(INDEX(入力用シート!$C$66:$N$105,MATCH(10,入力用シート!$N$7:$N$105,0),3),"")</f>
        <v/>
      </c>
      <c r="E40" s="77"/>
      <c r="F40" s="77"/>
      <c r="G40" s="77"/>
      <c r="H40" s="78"/>
      <c r="I40" s="76" t="str">
        <f t="array" ref="I40">IFERROR(INDEX(入力用シート!$C$66:$N$105,MATCH(10,入力用シート!$N$7:$N$105,0),1),"")</f>
        <v/>
      </c>
      <c r="J40" s="77"/>
      <c r="K40" s="77"/>
      <c r="L40" s="77"/>
      <c r="M40" s="78"/>
      <c r="N40" s="88"/>
      <c r="O40" s="89"/>
      <c r="P40" s="88"/>
      <c r="Q40" s="64"/>
      <c r="R40" s="64"/>
      <c r="S40" s="64"/>
      <c r="T40" s="64"/>
      <c r="U40" s="89"/>
      <c r="V40" s="88"/>
      <c r="W40" s="89"/>
      <c r="X40" s="9"/>
      <c r="Y40" s="9"/>
      <c r="Z40" s="9"/>
    </row>
    <row r="41" spans="1:26" ht="13.5" customHeight="1" x14ac:dyDescent="0.3">
      <c r="A41" s="9"/>
      <c r="B41" s="79"/>
      <c r="C41" s="81"/>
      <c r="D41" s="79"/>
      <c r="E41" s="80"/>
      <c r="F41" s="80"/>
      <c r="G41" s="80"/>
      <c r="H41" s="81"/>
      <c r="I41" s="79"/>
      <c r="J41" s="80"/>
      <c r="K41" s="80"/>
      <c r="L41" s="80"/>
      <c r="M41" s="81"/>
      <c r="N41" s="79"/>
      <c r="O41" s="81"/>
      <c r="P41" s="79"/>
      <c r="Q41" s="80"/>
      <c r="R41" s="80"/>
      <c r="S41" s="80"/>
      <c r="T41" s="80"/>
      <c r="U41" s="81"/>
      <c r="V41" s="79"/>
      <c r="W41" s="81"/>
      <c r="X41" s="9"/>
      <c r="Y41" s="9"/>
      <c r="Z41" s="9"/>
    </row>
    <row r="42" spans="1:26" ht="13.5" customHeight="1" x14ac:dyDescent="0.3">
      <c r="A42" s="9"/>
      <c r="B42" s="91" t="s">
        <v>61</v>
      </c>
      <c r="C42" s="87"/>
      <c r="D42" s="73" t="str">
        <f t="array" ref="D42">IFERROR(INDEX(入力用シート!$C$66:$N$105,MATCH(11,入力用シート!$N$7:$N$105,0),4),"")</f>
        <v/>
      </c>
      <c r="E42" s="74"/>
      <c r="F42" s="74"/>
      <c r="G42" s="74"/>
      <c r="H42" s="75"/>
      <c r="I42" s="73" t="str">
        <f t="array" ref="I42">IFERROR(INDEX(入力用シート!$C$66:$N$105,MATCH(11,入力用シート!$N$7:$N$105,0),2),"")</f>
        <v/>
      </c>
      <c r="J42" s="74"/>
      <c r="K42" s="74"/>
      <c r="L42" s="74"/>
      <c r="M42" s="75"/>
      <c r="N42" s="86" t="str">
        <f t="array" ref="N42">IFERROR(INDEX(入力用シート!$C$66:$N$105,MATCH(11,入力用シート!$N$7:$N$105,0),5),"")</f>
        <v/>
      </c>
      <c r="O42" s="87"/>
      <c r="P42" s="86" t="str">
        <f t="array" ref="P42">IFERROR(INDEX(入力用シート!$C$66:$N$105,MATCH(11,入力用シート!$N$7:$N$105,0),6),"")&amp;""</f>
        <v/>
      </c>
      <c r="Q42" s="83"/>
      <c r="R42" s="83"/>
      <c r="S42" s="83"/>
      <c r="T42" s="83"/>
      <c r="U42" s="87"/>
      <c r="V42" s="90"/>
      <c r="W42" s="87"/>
      <c r="X42" s="9"/>
      <c r="Y42" s="9"/>
      <c r="Z42" s="9"/>
    </row>
    <row r="43" spans="1:26" ht="13.5" customHeight="1" x14ac:dyDescent="0.3">
      <c r="A43" s="9"/>
      <c r="B43" s="88"/>
      <c r="C43" s="89"/>
      <c r="D43" s="76" t="str">
        <f t="array" ref="D43">IFERROR(INDEX(入力用シート!$C$66:$N$105,MATCH(11,入力用シート!$N$7:$N$105,0),3),"")</f>
        <v/>
      </c>
      <c r="E43" s="77"/>
      <c r="F43" s="77"/>
      <c r="G43" s="77"/>
      <c r="H43" s="78"/>
      <c r="I43" s="76" t="str">
        <f t="array" ref="I43">IFERROR(INDEX(入力用シート!$C$66:$N$105,MATCH(11,入力用シート!$N$7:$N$105,0),1),"")</f>
        <v/>
      </c>
      <c r="J43" s="77"/>
      <c r="K43" s="77"/>
      <c r="L43" s="77"/>
      <c r="M43" s="78"/>
      <c r="N43" s="88"/>
      <c r="O43" s="89"/>
      <c r="P43" s="88"/>
      <c r="Q43" s="64"/>
      <c r="R43" s="64"/>
      <c r="S43" s="64"/>
      <c r="T43" s="64"/>
      <c r="U43" s="89"/>
      <c r="V43" s="88"/>
      <c r="W43" s="89"/>
      <c r="X43" s="9"/>
      <c r="Y43" s="9"/>
      <c r="Z43" s="9"/>
    </row>
    <row r="44" spans="1:26" ht="13.5" customHeight="1" x14ac:dyDescent="0.3">
      <c r="A44" s="9"/>
      <c r="B44" s="79"/>
      <c r="C44" s="81"/>
      <c r="D44" s="79"/>
      <c r="E44" s="80"/>
      <c r="F44" s="80"/>
      <c r="G44" s="80"/>
      <c r="H44" s="81"/>
      <c r="I44" s="79"/>
      <c r="J44" s="80"/>
      <c r="K44" s="80"/>
      <c r="L44" s="80"/>
      <c r="M44" s="81"/>
      <c r="N44" s="79"/>
      <c r="O44" s="81"/>
      <c r="P44" s="79"/>
      <c r="Q44" s="80"/>
      <c r="R44" s="80"/>
      <c r="S44" s="80"/>
      <c r="T44" s="80"/>
      <c r="U44" s="81"/>
      <c r="V44" s="79"/>
      <c r="W44" s="81"/>
      <c r="X44" s="9"/>
      <c r="Y44" s="9"/>
      <c r="Z44" s="9"/>
    </row>
    <row r="45" spans="1:26" ht="13.5" customHeight="1" x14ac:dyDescent="0.3">
      <c r="A45" s="9"/>
      <c r="B45" s="91" t="s">
        <v>62</v>
      </c>
      <c r="C45" s="87"/>
      <c r="D45" s="73" t="str">
        <f t="array" ref="D45">IFERROR(INDEX(入力用シート!$C$66:$N$105,MATCH(12,入力用シート!$N$7:$N$105,0),4),"")</f>
        <v/>
      </c>
      <c r="E45" s="74"/>
      <c r="F45" s="74"/>
      <c r="G45" s="74"/>
      <c r="H45" s="75"/>
      <c r="I45" s="73" t="str">
        <f t="array" ref="I45">IFERROR(INDEX(入力用シート!$C$66:$N$105,MATCH(12,入力用シート!$N$7:$N$105,0),2),"")</f>
        <v/>
      </c>
      <c r="J45" s="74"/>
      <c r="K45" s="74"/>
      <c r="L45" s="74"/>
      <c r="M45" s="75"/>
      <c r="N45" s="86" t="str">
        <f t="array" ref="N45">IFERROR(INDEX(入力用シート!$C$66:$N$105,MATCH(12,入力用シート!$N$7:$N$105,0),5),"")</f>
        <v/>
      </c>
      <c r="O45" s="87"/>
      <c r="P45" s="86" t="str">
        <f t="array" ref="P45">IFERROR(INDEX(入力用シート!$C$66:$N$105,MATCH(12,入力用シート!$N$7:$N$105,0),6),"")&amp;""</f>
        <v/>
      </c>
      <c r="Q45" s="83"/>
      <c r="R45" s="83"/>
      <c r="S45" s="83"/>
      <c r="T45" s="83"/>
      <c r="U45" s="87"/>
      <c r="V45" s="90"/>
      <c r="W45" s="87"/>
      <c r="X45" s="9"/>
      <c r="Y45" s="9"/>
      <c r="Z45" s="9"/>
    </row>
    <row r="46" spans="1:26" ht="13.5" customHeight="1" x14ac:dyDescent="0.3">
      <c r="A46" s="9"/>
      <c r="B46" s="88"/>
      <c r="C46" s="89"/>
      <c r="D46" s="76" t="str">
        <f t="array" ref="D46">IFERROR(INDEX(入力用シート!$C$66:$N$105,MATCH(12,入力用シート!$N$7:$N$105,0),3),"")</f>
        <v/>
      </c>
      <c r="E46" s="77"/>
      <c r="F46" s="77"/>
      <c r="G46" s="77"/>
      <c r="H46" s="78"/>
      <c r="I46" s="76" t="str">
        <f t="array" ref="I46">IFERROR(INDEX(入力用シート!$C$66:$N$105,MATCH(12,入力用シート!$N$7:$N$105,0),1),"")</f>
        <v/>
      </c>
      <c r="J46" s="77"/>
      <c r="K46" s="77"/>
      <c r="L46" s="77"/>
      <c r="M46" s="78"/>
      <c r="N46" s="88"/>
      <c r="O46" s="89"/>
      <c r="P46" s="88"/>
      <c r="Q46" s="64"/>
      <c r="R46" s="64"/>
      <c r="S46" s="64"/>
      <c r="T46" s="64"/>
      <c r="U46" s="89"/>
      <c r="V46" s="88"/>
      <c r="W46" s="89"/>
      <c r="X46" s="9"/>
      <c r="Y46" s="9"/>
      <c r="Z46" s="9"/>
    </row>
    <row r="47" spans="1:26" ht="13.5" customHeight="1" x14ac:dyDescent="0.3">
      <c r="A47" s="9"/>
      <c r="B47" s="79"/>
      <c r="C47" s="81"/>
      <c r="D47" s="79"/>
      <c r="E47" s="80"/>
      <c r="F47" s="80"/>
      <c r="G47" s="80"/>
      <c r="H47" s="81"/>
      <c r="I47" s="79"/>
      <c r="J47" s="80"/>
      <c r="K47" s="80"/>
      <c r="L47" s="80"/>
      <c r="M47" s="81"/>
      <c r="N47" s="79"/>
      <c r="O47" s="81"/>
      <c r="P47" s="79"/>
      <c r="Q47" s="80"/>
      <c r="R47" s="80"/>
      <c r="S47" s="80"/>
      <c r="T47" s="80"/>
      <c r="U47" s="81"/>
      <c r="V47" s="79"/>
      <c r="W47" s="81"/>
      <c r="X47" s="9"/>
      <c r="Y47" s="9"/>
      <c r="Z47" s="9"/>
    </row>
    <row r="48" spans="1:26" ht="13.5" customHeight="1" x14ac:dyDescent="0.3">
      <c r="A48" s="9"/>
      <c r="B48" s="91" t="s">
        <v>63</v>
      </c>
      <c r="C48" s="87"/>
      <c r="D48" s="73" t="str">
        <f t="array" ref="D48">IFERROR(INDEX(入力用シート!$C$66:$N$105,MATCH(13,入力用シート!$N$7:$N$105,0),4),"")</f>
        <v/>
      </c>
      <c r="E48" s="74"/>
      <c r="F48" s="74"/>
      <c r="G48" s="74"/>
      <c r="H48" s="75"/>
      <c r="I48" s="73" t="str">
        <f t="array" ref="I48">IFERROR(INDEX(入力用シート!$C$66:$N$105,MATCH(13,入力用シート!$N$7:$N$105,0),2),"")</f>
        <v/>
      </c>
      <c r="J48" s="74"/>
      <c r="K48" s="74"/>
      <c r="L48" s="74"/>
      <c r="M48" s="75"/>
      <c r="N48" s="86" t="str">
        <f t="array" ref="N48">IFERROR(INDEX(入力用シート!$C$66:$N$105,MATCH(13,入力用シート!$N$7:$N$105,0),5),"")</f>
        <v/>
      </c>
      <c r="O48" s="87"/>
      <c r="P48" s="86" t="str">
        <f t="array" ref="P48">IFERROR(INDEX(入力用シート!$C$66:$N$105,MATCH(13,入力用シート!$N$7:$N$105,0),6),"")&amp;""</f>
        <v/>
      </c>
      <c r="Q48" s="83"/>
      <c r="R48" s="83"/>
      <c r="S48" s="83"/>
      <c r="T48" s="83"/>
      <c r="U48" s="87"/>
      <c r="V48" s="90"/>
      <c r="W48" s="87"/>
      <c r="X48" s="9"/>
      <c r="Y48" s="9"/>
      <c r="Z48" s="9"/>
    </row>
    <row r="49" spans="1:26" ht="13.5" customHeight="1" x14ac:dyDescent="0.3">
      <c r="A49" s="9"/>
      <c r="B49" s="88"/>
      <c r="C49" s="89"/>
      <c r="D49" s="76" t="str">
        <f t="array" ref="D49">IFERROR(INDEX(入力用シート!$C$66:$N$105,MATCH(13,入力用シート!$N$7:$N$105,0),3),"")</f>
        <v/>
      </c>
      <c r="E49" s="77"/>
      <c r="F49" s="77"/>
      <c r="G49" s="77"/>
      <c r="H49" s="78"/>
      <c r="I49" s="76" t="str">
        <f t="array" ref="I49">IFERROR(INDEX(入力用シート!$C$66:$N$105,MATCH(13,入力用シート!$N$7:$N$105,0),1),"")</f>
        <v/>
      </c>
      <c r="J49" s="77"/>
      <c r="K49" s="77"/>
      <c r="L49" s="77"/>
      <c r="M49" s="78"/>
      <c r="N49" s="88"/>
      <c r="O49" s="89"/>
      <c r="P49" s="88"/>
      <c r="Q49" s="64"/>
      <c r="R49" s="64"/>
      <c r="S49" s="64"/>
      <c r="T49" s="64"/>
      <c r="U49" s="89"/>
      <c r="V49" s="88"/>
      <c r="W49" s="89"/>
      <c r="X49" s="9"/>
      <c r="Y49" s="9"/>
      <c r="Z49" s="9"/>
    </row>
    <row r="50" spans="1:26" ht="13.5" customHeight="1" x14ac:dyDescent="0.3">
      <c r="A50" s="9"/>
      <c r="B50" s="79"/>
      <c r="C50" s="81"/>
      <c r="D50" s="79"/>
      <c r="E50" s="80"/>
      <c r="F50" s="80"/>
      <c r="G50" s="80"/>
      <c r="H50" s="81"/>
      <c r="I50" s="79"/>
      <c r="J50" s="80"/>
      <c r="K50" s="80"/>
      <c r="L50" s="80"/>
      <c r="M50" s="81"/>
      <c r="N50" s="79"/>
      <c r="O50" s="81"/>
      <c r="P50" s="79"/>
      <c r="Q50" s="80"/>
      <c r="R50" s="80"/>
      <c r="S50" s="80"/>
      <c r="T50" s="80"/>
      <c r="U50" s="81"/>
      <c r="V50" s="79"/>
      <c r="W50" s="81"/>
      <c r="X50" s="9"/>
      <c r="Y50" s="9"/>
      <c r="Z50" s="9"/>
    </row>
    <row r="51" spans="1:26" ht="13.5" customHeight="1" x14ac:dyDescent="0.3">
      <c r="A51" s="9"/>
      <c r="B51" s="91" t="s">
        <v>64</v>
      </c>
      <c r="C51" s="87"/>
      <c r="D51" s="73" t="str">
        <f t="array" ref="D51">IFERROR(INDEX(入力用シート!$C$66:$N$105,MATCH(14,入力用シート!$N$7:$N$105,0),4),"")</f>
        <v/>
      </c>
      <c r="E51" s="74"/>
      <c r="F51" s="74"/>
      <c r="G51" s="74"/>
      <c r="H51" s="75"/>
      <c r="I51" s="73" t="str">
        <f t="array" ref="I51">IFERROR(INDEX(入力用シート!$C$66:$N$105,MATCH(14,入力用シート!$N$7:$N$105,0),2),"")</f>
        <v/>
      </c>
      <c r="J51" s="74"/>
      <c r="K51" s="74"/>
      <c r="L51" s="74"/>
      <c r="M51" s="75"/>
      <c r="N51" s="86" t="str">
        <f t="array" ref="N51">IFERROR(INDEX(入力用シート!$C$66:$N$105,MATCH(14,入力用シート!$N$7:$N$105,0),5),"")</f>
        <v/>
      </c>
      <c r="O51" s="87"/>
      <c r="P51" s="86" t="str">
        <f t="array" ref="P51">IFERROR(INDEX(入力用シート!$C$66:$N$105,MATCH(14,入力用シート!$N$7:$N$105,0),6),"")&amp;""</f>
        <v/>
      </c>
      <c r="Q51" s="83"/>
      <c r="R51" s="83"/>
      <c r="S51" s="83"/>
      <c r="T51" s="83"/>
      <c r="U51" s="87"/>
      <c r="V51" s="90"/>
      <c r="W51" s="87"/>
      <c r="X51" s="9"/>
      <c r="Y51" s="9"/>
      <c r="Z51" s="9"/>
    </row>
    <row r="52" spans="1:26" ht="13.5" customHeight="1" x14ac:dyDescent="0.3">
      <c r="A52" s="9"/>
      <c r="B52" s="88"/>
      <c r="C52" s="89"/>
      <c r="D52" s="76" t="str">
        <f t="array" ref="D52">IFERROR(INDEX(入力用シート!$C$66:$N$105,MATCH(14,入力用シート!$N$7:$N$105,0),3),"")</f>
        <v/>
      </c>
      <c r="E52" s="77"/>
      <c r="F52" s="77"/>
      <c r="G52" s="77"/>
      <c r="H52" s="78"/>
      <c r="I52" s="76" t="str">
        <f t="array" ref="I52">IFERROR(INDEX(入力用シート!$C$66:$N$105,MATCH(14,入力用シート!$N$7:$N$105,0),1),"")</f>
        <v/>
      </c>
      <c r="J52" s="77"/>
      <c r="K52" s="77"/>
      <c r="L52" s="77"/>
      <c r="M52" s="78"/>
      <c r="N52" s="88"/>
      <c r="O52" s="89"/>
      <c r="P52" s="88"/>
      <c r="Q52" s="64"/>
      <c r="R52" s="64"/>
      <c r="S52" s="64"/>
      <c r="T52" s="64"/>
      <c r="U52" s="89"/>
      <c r="V52" s="88"/>
      <c r="W52" s="89"/>
      <c r="X52" s="9"/>
      <c r="Y52" s="9"/>
      <c r="Z52" s="9"/>
    </row>
    <row r="53" spans="1:26" ht="13.5" customHeight="1" x14ac:dyDescent="0.3">
      <c r="A53" s="9"/>
      <c r="B53" s="79"/>
      <c r="C53" s="81"/>
      <c r="D53" s="79"/>
      <c r="E53" s="80"/>
      <c r="F53" s="80"/>
      <c r="G53" s="80"/>
      <c r="H53" s="81"/>
      <c r="I53" s="79"/>
      <c r="J53" s="80"/>
      <c r="K53" s="80"/>
      <c r="L53" s="80"/>
      <c r="M53" s="81"/>
      <c r="N53" s="79"/>
      <c r="O53" s="81"/>
      <c r="P53" s="79"/>
      <c r="Q53" s="80"/>
      <c r="R53" s="80"/>
      <c r="S53" s="80"/>
      <c r="T53" s="80"/>
      <c r="U53" s="81"/>
      <c r="V53" s="79"/>
      <c r="W53" s="81"/>
      <c r="X53" s="9"/>
      <c r="Y53" s="9"/>
      <c r="Z53" s="9"/>
    </row>
    <row r="54" spans="1:26" ht="13.5" customHeight="1" x14ac:dyDescent="0.3">
      <c r="A54" s="9"/>
      <c r="B54" s="91" t="s">
        <v>65</v>
      </c>
      <c r="C54" s="87"/>
      <c r="D54" s="73" t="str">
        <f t="array" ref="D54">IFERROR(INDEX(入力用シート!$C$66:$N$105,MATCH(15,入力用シート!$N$7:$N$105,0),4),"")</f>
        <v/>
      </c>
      <c r="E54" s="74"/>
      <c r="F54" s="74"/>
      <c r="G54" s="74"/>
      <c r="H54" s="75"/>
      <c r="I54" s="73" t="str">
        <f t="array" ref="I54">IFERROR(INDEX(入力用シート!$C$66:$N$105,MATCH(15,入力用シート!$N$7:$N$105,0),2),"")</f>
        <v/>
      </c>
      <c r="J54" s="74"/>
      <c r="K54" s="74"/>
      <c r="L54" s="74"/>
      <c r="M54" s="75"/>
      <c r="N54" s="86" t="str">
        <f t="array" ref="N54">IFERROR(INDEX(入力用シート!$C$66:$N$105,MATCH(15,入力用シート!$N$7:$N$105,0),5),"")</f>
        <v/>
      </c>
      <c r="O54" s="87"/>
      <c r="P54" s="86" t="str">
        <f t="array" ref="P54">IFERROR(INDEX(入力用シート!$C$66:$N$105,MATCH(15,入力用シート!$N$7:$N$105,0),6),"")&amp;""</f>
        <v/>
      </c>
      <c r="Q54" s="83"/>
      <c r="R54" s="83"/>
      <c r="S54" s="83"/>
      <c r="T54" s="83"/>
      <c r="U54" s="87"/>
      <c r="V54" s="90"/>
      <c r="W54" s="87"/>
      <c r="X54" s="9"/>
      <c r="Y54" s="9"/>
      <c r="Z54" s="9"/>
    </row>
    <row r="55" spans="1:26" ht="13.5" customHeight="1" x14ac:dyDescent="0.3">
      <c r="A55" s="9"/>
      <c r="B55" s="88"/>
      <c r="C55" s="89"/>
      <c r="D55" s="76" t="str">
        <f t="array" ref="D55">IFERROR(INDEX(入力用シート!$C$66:$N$105,MATCH(15,入力用シート!$N$7:$N$105,0),3),"")</f>
        <v/>
      </c>
      <c r="E55" s="77"/>
      <c r="F55" s="77"/>
      <c r="G55" s="77"/>
      <c r="H55" s="78"/>
      <c r="I55" s="76" t="str">
        <f t="array" ref="I55">IFERROR(INDEX(入力用シート!$C$66:$N$105,MATCH(15,入力用シート!$N$7:$N$105,0),1),"")</f>
        <v/>
      </c>
      <c r="J55" s="77"/>
      <c r="K55" s="77"/>
      <c r="L55" s="77"/>
      <c r="M55" s="78"/>
      <c r="N55" s="88"/>
      <c r="O55" s="89"/>
      <c r="P55" s="88"/>
      <c r="Q55" s="64"/>
      <c r="R55" s="64"/>
      <c r="S55" s="64"/>
      <c r="T55" s="64"/>
      <c r="U55" s="89"/>
      <c r="V55" s="88"/>
      <c r="W55" s="89"/>
      <c r="X55" s="9"/>
      <c r="Y55" s="9"/>
      <c r="Z55" s="9"/>
    </row>
    <row r="56" spans="1:26" ht="13.5" customHeight="1" x14ac:dyDescent="0.3">
      <c r="A56" s="9"/>
      <c r="B56" s="79"/>
      <c r="C56" s="81"/>
      <c r="D56" s="79"/>
      <c r="E56" s="80"/>
      <c r="F56" s="80"/>
      <c r="G56" s="80"/>
      <c r="H56" s="81"/>
      <c r="I56" s="79"/>
      <c r="J56" s="80"/>
      <c r="K56" s="80"/>
      <c r="L56" s="80"/>
      <c r="M56" s="81"/>
      <c r="N56" s="79"/>
      <c r="O56" s="81"/>
      <c r="P56" s="79"/>
      <c r="Q56" s="80"/>
      <c r="R56" s="80"/>
      <c r="S56" s="80"/>
      <c r="T56" s="80"/>
      <c r="U56" s="81"/>
      <c r="V56" s="79"/>
      <c r="W56" s="81"/>
      <c r="X56" s="9"/>
      <c r="Y56" s="9"/>
      <c r="Z56" s="9"/>
    </row>
    <row r="57" spans="1:26" ht="12" customHeight="1" x14ac:dyDescent="0.3">
      <c r="A57" s="9"/>
      <c r="B57" s="82" t="s">
        <v>66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9"/>
      <c r="Y57" s="9"/>
      <c r="Z57" s="9"/>
    </row>
    <row r="58" spans="1:26" ht="12" customHeight="1" x14ac:dyDescent="0.3">
      <c r="A58" s="9"/>
      <c r="B58" s="84" t="s">
        <v>67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9"/>
      <c r="Y58" s="9"/>
      <c r="Z58" s="9"/>
    </row>
    <row r="59" spans="1:26" ht="24" customHeight="1" x14ac:dyDescent="0.3">
      <c r="A59" s="9"/>
      <c r="B59" s="85" t="s">
        <v>68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9"/>
      <c r="Y59" s="9"/>
      <c r="Z59" s="9"/>
    </row>
    <row r="60" spans="1:26" ht="12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2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2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2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2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2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2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2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2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2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2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2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2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2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2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2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2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2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2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2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2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2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2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2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2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2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2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2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2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2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2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2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2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2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2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2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2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2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2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2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2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2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2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2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2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2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2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2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2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2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2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2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2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2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2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2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2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2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2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2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2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2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2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2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2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2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2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2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2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2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2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2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2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2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2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2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2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2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2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2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2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2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2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2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2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2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2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2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2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2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2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2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2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2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2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2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2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2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2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2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2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2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2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2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2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2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2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2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2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2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2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2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2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2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2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2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2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2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2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2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2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2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2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2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2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2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2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2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2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2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2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2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2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2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2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2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2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2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2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2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2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2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2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2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2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2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2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2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2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2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2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2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2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2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2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2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2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2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2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2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2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2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2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2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2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2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2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2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2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2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2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2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2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2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2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2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2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2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2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2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2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2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2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2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2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2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2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2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2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2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2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2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2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2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2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2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2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2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2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2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2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2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2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2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2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2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2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2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2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2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2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2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2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2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2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2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2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2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2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2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2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2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2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2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2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2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2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2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2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2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2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2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2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2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2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2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2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2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2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2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2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2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2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2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2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2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2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2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2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2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2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2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2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2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2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2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2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2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2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2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2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2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2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2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2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2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2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2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2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2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2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2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2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2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2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2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2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2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2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2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2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2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2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2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2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2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2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2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2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2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2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2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2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2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2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2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2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2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2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2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2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2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2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2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2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2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2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2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2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2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2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2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2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2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2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2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2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2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2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2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2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2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2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2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2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2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2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2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2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2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2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2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2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2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2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2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2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2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2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2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2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2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2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2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2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2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2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2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2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2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2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2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2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2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2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2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2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2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2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2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2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2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2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2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2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2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2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2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2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2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2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2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2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2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2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2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2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2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2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2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2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2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2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2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2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2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2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2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2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2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2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2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2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2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2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2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2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2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2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2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2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2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2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2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2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2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2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2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2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2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2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2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2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2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2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2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2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2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2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2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2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2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2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2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2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2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2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2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2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2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2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2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2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2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2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2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2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2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2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2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2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2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2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2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2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2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2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2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2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2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2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2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2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2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2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2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2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2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2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2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2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2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2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2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2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2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2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2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2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2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2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2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2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2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2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2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2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2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2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2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2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2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2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2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2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2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2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2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2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2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2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2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2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2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2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2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2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2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2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2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2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2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2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2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2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2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2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2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2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2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2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2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2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2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2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2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2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2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2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2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2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2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2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2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2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2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2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2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2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2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2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2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2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2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2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2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2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2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2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2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2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2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2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2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2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2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2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2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2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2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2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2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2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2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2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2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2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2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2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2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2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2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2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2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2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2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2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2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2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2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2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2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2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2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2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2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2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2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2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2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2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2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2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2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2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2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2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2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2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2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2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2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2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2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2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2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2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2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2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2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2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2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2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2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2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2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2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2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2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2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2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2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2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2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2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2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2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2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2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2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2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2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2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2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2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2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2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2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2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2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2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2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2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2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2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2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2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2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2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2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2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2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2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2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2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2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2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2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2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2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2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2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2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2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2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2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2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2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2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2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2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2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2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2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2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2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2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2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2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2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2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2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2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2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2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2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2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2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2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2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2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2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2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2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2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2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2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2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2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2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2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2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2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2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2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2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2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2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2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2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2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2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2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2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2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2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2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2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2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2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2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2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2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2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2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2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2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2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2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2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2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2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2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2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2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2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2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2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2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2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2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2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2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2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2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2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2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2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2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2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2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2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2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2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2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2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2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2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2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2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2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2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2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2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2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2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2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2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2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2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2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2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2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2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2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2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2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2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2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2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2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2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2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2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2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2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2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2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2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2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2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2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2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2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2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2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2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2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2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2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2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2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2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2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2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2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2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2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2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2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2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2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2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2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2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2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2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2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2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2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2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2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2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2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2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2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2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2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2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2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2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2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2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2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2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2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2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2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2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2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2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2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2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2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2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2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2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2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2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2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2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2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2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2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2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2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2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2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2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2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2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2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2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2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2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2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2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2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2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2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2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2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2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2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2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2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2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2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2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2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2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2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2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2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2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2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2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2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2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2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2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2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2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2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2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2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2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2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2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2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2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2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2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2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2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2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2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2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2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2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2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2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2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2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2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2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2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2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2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2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2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2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2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2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2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2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2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2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2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2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2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2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2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2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2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2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2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2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2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2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2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2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2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55">
    <mergeCell ref="B15:C17"/>
    <mergeCell ref="D16:H17"/>
    <mergeCell ref="I16:M17"/>
    <mergeCell ref="D18:H18"/>
    <mergeCell ref="D19:H20"/>
    <mergeCell ref="P5:Q5"/>
    <mergeCell ref="R5:S5"/>
    <mergeCell ref="T5:U5"/>
    <mergeCell ref="I13:M14"/>
    <mergeCell ref="P10:U10"/>
    <mergeCell ref="V10:W11"/>
    <mergeCell ref="P11:U11"/>
    <mergeCell ref="N15:O17"/>
    <mergeCell ref="P15:U17"/>
    <mergeCell ref="V15:W17"/>
    <mergeCell ref="B18:C20"/>
    <mergeCell ref="J7:K7"/>
    <mergeCell ref="J8:K8"/>
    <mergeCell ref="D10:H10"/>
    <mergeCell ref="I10:M10"/>
    <mergeCell ref="N10:O11"/>
    <mergeCell ref="D11:H11"/>
    <mergeCell ref="I11:M11"/>
    <mergeCell ref="B10:C11"/>
    <mergeCell ref="D15:H15"/>
    <mergeCell ref="I15:M15"/>
    <mergeCell ref="D12:H12"/>
    <mergeCell ref="I12:M12"/>
    <mergeCell ref="N12:O14"/>
    <mergeCell ref="P12:U14"/>
    <mergeCell ref="V12:W14"/>
    <mergeCell ref="D13:H14"/>
    <mergeCell ref="B12:C14"/>
    <mergeCell ref="U1:W1"/>
    <mergeCell ref="B2:W2"/>
    <mergeCell ref="B3:W3"/>
    <mergeCell ref="C5:D5"/>
    <mergeCell ref="E5:H5"/>
    <mergeCell ref="L5:M5"/>
    <mergeCell ref="N5:O5"/>
    <mergeCell ref="R7:S7"/>
    <mergeCell ref="R8:S8"/>
    <mergeCell ref="B7:C7"/>
    <mergeCell ref="D7:G7"/>
    <mergeCell ref="L7:O7"/>
    <mergeCell ref="T7:W7"/>
    <mergeCell ref="B8:C8"/>
    <mergeCell ref="D8:G8"/>
    <mergeCell ref="L8:O8"/>
    <mergeCell ref="T8:W8"/>
    <mergeCell ref="V5:W5"/>
    <mergeCell ref="I48:M48"/>
    <mergeCell ref="N48:O50"/>
    <mergeCell ref="P48:U50"/>
    <mergeCell ref="V48:W50"/>
    <mergeCell ref="I49:M50"/>
    <mergeCell ref="V27:W29"/>
    <mergeCell ref="I28:M29"/>
    <mergeCell ref="I30:M30"/>
    <mergeCell ref="N30:O32"/>
    <mergeCell ref="P30:U32"/>
    <mergeCell ref="V30:W32"/>
    <mergeCell ref="I31:M32"/>
    <mergeCell ref="I33:M33"/>
    <mergeCell ref="N33:O35"/>
    <mergeCell ref="P33:U35"/>
    <mergeCell ref="V33:W35"/>
    <mergeCell ref="I34:M35"/>
    <mergeCell ref="I27:M27"/>
    <mergeCell ref="N27:O29"/>
    <mergeCell ref="P27:U29"/>
    <mergeCell ref="N36:O38"/>
    <mergeCell ref="P36:U38"/>
    <mergeCell ref="V36:W38"/>
    <mergeCell ref="I36:M36"/>
    <mergeCell ref="I22:M23"/>
    <mergeCell ref="I24:M24"/>
    <mergeCell ref="N24:O26"/>
    <mergeCell ref="P24:U26"/>
    <mergeCell ref="V24:W26"/>
    <mergeCell ref="I25:M26"/>
    <mergeCell ref="P21:U23"/>
    <mergeCell ref="V21:W23"/>
    <mergeCell ref="I18:M18"/>
    <mergeCell ref="N18:O20"/>
    <mergeCell ref="P18:U20"/>
    <mergeCell ref="V18:W20"/>
    <mergeCell ref="I19:M20"/>
    <mergeCell ref="I21:M21"/>
    <mergeCell ref="N21:O23"/>
    <mergeCell ref="B21:C23"/>
    <mergeCell ref="D21:H21"/>
    <mergeCell ref="D22:H23"/>
    <mergeCell ref="B24:C26"/>
    <mergeCell ref="D24:H24"/>
    <mergeCell ref="B27:C29"/>
    <mergeCell ref="D36:H36"/>
    <mergeCell ref="D37:H38"/>
    <mergeCell ref="B30:C32"/>
    <mergeCell ref="D30:H30"/>
    <mergeCell ref="D31:H32"/>
    <mergeCell ref="B33:C35"/>
    <mergeCell ref="D33:H33"/>
    <mergeCell ref="D34:H35"/>
    <mergeCell ref="B36:C38"/>
    <mergeCell ref="D25:H26"/>
    <mergeCell ref="D27:H27"/>
    <mergeCell ref="D28:H29"/>
    <mergeCell ref="B39:C41"/>
    <mergeCell ref="D39:H39"/>
    <mergeCell ref="D40:H41"/>
    <mergeCell ref="B42:C44"/>
    <mergeCell ref="D42:H42"/>
    <mergeCell ref="D43:H44"/>
    <mergeCell ref="B45:C47"/>
    <mergeCell ref="D54:H54"/>
    <mergeCell ref="D55:H56"/>
    <mergeCell ref="B48:C50"/>
    <mergeCell ref="D48:H48"/>
    <mergeCell ref="D49:H50"/>
    <mergeCell ref="B51:C53"/>
    <mergeCell ref="D51:H51"/>
    <mergeCell ref="D52:H53"/>
    <mergeCell ref="B54:C56"/>
    <mergeCell ref="D45:H45"/>
    <mergeCell ref="D46:H47"/>
    <mergeCell ref="I37:M38"/>
    <mergeCell ref="I39:M39"/>
    <mergeCell ref="P39:U41"/>
    <mergeCell ref="V39:W41"/>
    <mergeCell ref="I40:M41"/>
    <mergeCell ref="I42:M42"/>
    <mergeCell ref="P45:U47"/>
    <mergeCell ref="V45:W47"/>
    <mergeCell ref="N39:O41"/>
    <mergeCell ref="N42:O44"/>
    <mergeCell ref="P42:U44"/>
    <mergeCell ref="V42:W44"/>
    <mergeCell ref="I43:M44"/>
    <mergeCell ref="I45:M45"/>
    <mergeCell ref="N45:O47"/>
    <mergeCell ref="I46:M47"/>
    <mergeCell ref="I54:M54"/>
    <mergeCell ref="I55:M56"/>
    <mergeCell ref="B57:W57"/>
    <mergeCell ref="B58:W58"/>
    <mergeCell ref="B59:W59"/>
    <mergeCell ref="N51:O53"/>
    <mergeCell ref="P51:U53"/>
    <mergeCell ref="V51:W53"/>
    <mergeCell ref="I52:M53"/>
    <mergeCell ref="N54:O56"/>
    <mergeCell ref="P54:U56"/>
    <mergeCell ref="V54:W56"/>
    <mergeCell ref="I51:M51"/>
  </mergeCells>
  <phoneticPr fontId="13"/>
  <printOptions horizontalCentered="1"/>
  <pageMargins left="0.23622047244094491" right="0.23622047244094491" top="0.74803149606299213" bottom="0.74803149606299213" header="0" footer="0"/>
  <pageSetup paperSize="9" scale="96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1000"/>
  <sheetViews>
    <sheetView workbookViewId="0">
      <selection activeCell="AO1" sqref="AO1:AQ1"/>
    </sheetView>
  </sheetViews>
  <sheetFormatPr defaultColWidth="11.19921875" defaultRowHeight="15" customHeight="1" x14ac:dyDescent="0.3"/>
  <cols>
    <col min="1" max="5" width="2.796875" customWidth="1"/>
    <col min="6" max="10" width="3.09765625" customWidth="1"/>
    <col min="11" max="16" width="2.796875" customWidth="1"/>
    <col min="17" max="21" width="3.09765625" customWidth="1"/>
    <col min="22" max="26" width="2.796875" customWidth="1"/>
    <col min="27" max="31" width="3.09765625" customWidth="1"/>
    <col min="32" max="37" width="2.796875" customWidth="1"/>
    <col min="38" max="42" width="3.09765625" customWidth="1"/>
    <col min="43" max="43" width="2.796875" customWidth="1"/>
  </cols>
  <sheetData>
    <row r="1" spans="1:43" ht="12" customHeight="1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106" t="s">
        <v>70</v>
      </c>
      <c r="U1" s="64"/>
      <c r="V1" s="64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111" t="s">
        <v>70</v>
      </c>
      <c r="AP1" s="112"/>
      <c r="AQ1" s="112"/>
    </row>
    <row r="2" spans="1:43" ht="12" customHeight="1" x14ac:dyDescent="0.3">
      <c r="A2" s="30"/>
      <c r="B2" s="93" t="str">
        <f>男・クラ④!B2</f>
        <v>令和８年度東北中学校体育大会　第６３回東北中学校スキー大会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3" t="s">
        <v>105</v>
      </c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</row>
    <row r="3" spans="1:43" ht="12" customHeight="1" x14ac:dyDescent="0.3">
      <c r="A3" s="30"/>
      <c r="B3" s="95" t="s">
        <v>71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95" t="s">
        <v>71</v>
      </c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</row>
    <row r="4" spans="1:43" ht="7.5" customHeight="1" x14ac:dyDescent="0.3">
      <c r="A4" s="30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30"/>
      <c r="V4" s="30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30"/>
      <c r="AQ4" s="30"/>
    </row>
    <row r="5" spans="1:43" ht="13.5" customHeight="1" x14ac:dyDescent="0.3">
      <c r="A5" s="30"/>
      <c r="B5" s="9"/>
      <c r="C5" s="96" t="s">
        <v>15</v>
      </c>
      <c r="D5" s="67"/>
      <c r="E5" s="96">
        <f>入力用シート!D3</f>
        <v>0</v>
      </c>
      <c r="F5" s="66"/>
      <c r="G5" s="66"/>
      <c r="H5" s="66"/>
      <c r="I5" s="28" t="s">
        <v>41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106" t="s">
        <v>72</v>
      </c>
      <c r="U5" s="64"/>
      <c r="V5" s="64"/>
      <c r="W5" s="9"/>
      <c r="X5" s="96" t="s">
        <v>15</v>
      </c>
      <c r="Y5" s="67"/>
      <c r="Z5" s="96">
        <f>入力用シート!D3</f>
        <v>0</v>
      </c>
      <c r="AA5" s="66"/>
      <c r="AB5" s="66"/>
      <c r="AC5" s="66"/>
      <c r="AD5" s="28" t="s">
        <v>41</v>
      </c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106" t="s">
        <v>73</v>
      </c>
      <c r="AP5" s="64"/>
      <c r="AQ5" s="64"/>
    </row>
    <row r="6" spans="1:43" ht="18" customHeight="1" x14ac:dyDescent="0.3">
      <c r="A6" s="30"/>
      <c r="B6" s="9"/>
      <c r="C6" s="109" t="s">
        <v>74</v>
      </c>
      <c r="D6" s="64"/>
      <c r="E6" s="64"/>
      <c r="F6" s="64"/>
      <c r="G6" s="64"/>
      <c r="H6" s="64"/>
      <c r="I6" s="64"/>
      <c r="J6" s="64"/>
      <c r="K6" s="30"/>
      <c r="L6" s="30"/>
      <c r="M6" s="30"/>
      <c r="N6" s="110" t="s">
        <v>75</v>
      </c>
      <c r="O6" s="64"/>
      <c r="P6" s="64"/>
      <c r="Q6" s="64"/>
      <c r="R6" s="64"/>
      <c r="S6" s="64"/>
      <c r="T6" s="64"/>
      <c r="U6" s="64"/>
      <c r="V6" s="30"/>
      <c r="W6" s="9"/>
      <c r="X6" s="109" t="s">
        <v>74</v>
      </c>
      <c r="Y6" s="64"/>
      <c r="Z6" s="64"/>
      <c r="AA6" s="64"/>
      <c r="AB6" s="64"/>
      <c r="AC6" s="64"/>
      <c r="AD6" s="64"/>
      <c r="AE6" s="64"/>
      <c r="AF6" s="30"/>
      <c r="AG6" s="30"/>
      <c r="AH6" s="30"/>
      <c r="AI6" s="110" t="s">
        <v>75</v>
      </c>
      <c r="AJ6" s="64"/>
      <c r="AK6" s="64"/>
      <c r="AL6" s="64"/>
      <c r="AM6" s="64"/>
      <c r="AN6" s="64"/>
      <c r="AO6" s="64"/>
      <c r="AP6" s="64"/>
      <c r="AQ6" s="30"/>
    </row>
    <row r="7" spans="1:43" ht="13.5" customHeight="1" x14ac:dyDescent="0.3">
      <c r="A7" s="30"/>
      <c r="B7" s="108" t="s">
        <v>46</v>
      </c>
      <c r="C7" s="73" t="s">
        <v>19</v>
      </c>
      <c r="D7" s="74"/>
      <c r="E7" s="75"/>
      <c r="F7" s="73" t="s">
        <v>19</v>
      </c>
      <c r="G7" s="74"/>
      <c r="H7" s="74"/>
      <c r="I7" s="74"/>
      <c r="J7" s="75"/>
      <c r="K7" s="105" t="s">
        <v>21</v>
      </c>
      <c r="L7" s="30"/>
      <c r="M7" s="108" t="s">
        <v>46</v>
      </c>
      <c r="N7" s="73" t="s">
        <v>19</v>
      </c>
      <c r="O7" s="74"/>
      <c r="P7" s="75"/>
      <c r="Q7" s="73" t="s">
        <v>19</v>
      </c>
      <c r="R7" s="74"/>
      <c r="S7" s="74"/>
      <c r="T7" s="74"/>
      <c r="U7" s="75"/>
      <c r="V7" s="105" t="s">
        <v>21</v>
      </c>
      <c r="W7" s="108" t="s">
        <v>46</v>
      </c>
      <c r="X7" s="73" t="s">
        <v>19</v>
      </c>
      <c r="Y7" s="74"/>
      <c r="Z7" s="75"/>
      <c r="AA7" s="73" t="s">
        <v>19</v>
      </c>
      <c r="AB7" s="74"/>
      <c r="AC7" s="74"/>
      <c r="AD7" s="74"/>
      <c r="AE7" s="75"/>
      <c r="AF7" s="105" t="s">
        <v>21</v>
      </c>
      <c r="AG7" s="30"/>
      <c r="AH7" s="108" t="s">
        <v>46</v>
      </c>
      <c r="AI7" s="73" t="s">
        <v>19</v>
      </c>
      <c r="AJ7" s="74"/>
      <c r="AK7" s="75"/>
      <c r="AL7" s="73" t="s">
        <v>19</v>
      </c>
      <c r="AM7" s="74"/>
      <c r="AN7" s="74"/>
      <c r="AO7" s="74"/>
      <c r="AP7" s="75"/>
      <c r="AQ7" s="105" t="s">
        <v>21</v>
      </c>
    </row>
    <row r="8" spans="1:43" ht="13.5" customHeight="1" x14ac:dyDescent="0.3">
      <c r="A8" s="30"/>
      <c r="B8" s="103"/>
      <c r="C8" s="76" t="s">
        <v>20</v>
      </c>
      <c r="D8" s="77"/>
      <c r="E8" s="78"/>
      <c r="F8" s="76" t="s">
        <v>49</v>
      </c>
      <c r="G8" s="77"/>
      <c r="H8" s="77"/>
      <c r="I8" s="77"/>
      <c r="J8" s="78"/>
      <c r="K8" s="103"/>
      <c r="L8" s="30"/>
      <c r="M8" s="103"/>
      <c r="N8" s="76" t="s">
        <v>20</v>
      </c>
      <c r="O8" s="77"/>
      <c r="P8" s="78"/>
      <c r="Q8" s="76" t="s">
        <v>49</v>
      </c>
      <c r="R8" s="77"/>
      <c r="S8" s="77"/>
      <c r="T8" s="77"/>
      <c r="U8" s="78"/>
      <c r="V8" s="103"/>
      <c r="W8" s="103"/>
      <c r="X8" s="76" t="s">
        <v>20</v>
      </c>
      <c r="Y8" s="77"/>
      <c r="Z8" s="78"/>
      <c r="AA8" s="76" t="s">
        <v>49</v>
      </c>
      <c r="AB8" s="77"/>
      <c r="AC8" s="77"/>
      <c r="AD8" s="77"/>
      <c r="AE8" s="78"/>
      <c r="AF8" s="103"/>
      <c r="AG8" s="30"/>
      <c r="AH8" s="103"/>
      <c r="AI8" s="76" t="s">
        <v>20</v>
      </c>
      <c r="AJ8" s="77"/>
      <c r="AK8" s="78"/>
      <c r="AL8" s="76" t="s">
        <v>49</v>
      </c>
      <c r="AM8" s="77"/>
      <c r="AN8" s="77"/>
      <c r="AO8" s="77"/>
      <c r="AP8" s="78"/>
      <c r="AQ8" s="103"/>
    </row>
    <row r="9" spans="1:43" ht="13.5" customHeight="1" x14ac:dyDescent="0.3">
      <c r="A9" s="30"/>
      <c r="B9" s="104"/>
      <c r="C9" s="79"/>
      <c r="D9" s="80"/>
      <c r="E9" s="81"/>
      <c r="F9" s="79"/>
      <c r="G9" s="80"/>
      <c r="H9" s="80"/>
      <c r="I9" s="80"/>
      <c r="J9" s="81"/>
      <c r="K9" s="104"/>
      <c r="L9" s="30"/>
      <c r="M9" s="104"/>
      <c r="N9" s="79"/>
      <c r="O9" s="80"/>
      <c r="P9" s="81"/>
      <c r="Q9" s="79"/>
      <c r="R9" s="80"/>
      <c r="S9" s="80"/>
      <c r="T9" s="80"/>
      <c r="U9" s="81"/>
      <c r="V9" s="104"/>
      <c r="W9" s="104"/>
      <c r="X9" s="79"/>
      <c r="Y9" s="80"/>
      <c r="Z9" s="81"/>
      <c r="AA9" s="79"/>
      <c r="AB9" s="80"/>
      <c r="AC9" s="80"/>
      <c r="AD9" s="80"/>
      <c r="AE9" s="81"/>
      <c r="AF9" s="104"/>
      <c r="AG9" s="30"/>
      <c r="AH9" s="104"/>
      <c r="AI9" s="79"/>
      <c r="AJ9" s="80"/>
      <c r="AK9" s="81"/>
      <c r="AL9" s="79"/>
      <c r="AM9" s="80"/>
      <c r="AN9" s="80"/>
      <c r="AO9" s="80"/>
      <c r="AP9" s="81"/>
      <c r="AQ9" s="104"/>
    </row>
    <row r="10" spans="1:43" ht="13.5" customHeight="1" x14ac:dyDescent="0.3">
      <c r="A10" s="30"/>
      <c r="B10" s="102">
        <v>1</v>
      </c>
      <c r="C10" s="86" t="str">
        <f t="array" ref="C10">IFERROR(INDEX(入力用シート!$C$7:$N$61,MATCH(11,入力用シート!$O$7:$O$61,0),3),"")</f>
        <v/>
      </c>
      <c r="D10" s="83"/>
      <c r="E10" s="87"/>
      <c r="F10" s="73" t="str">
        <f t="array" ref="F10">IFERROR(INDEX(入力用シート!$C$7:$N$61,MATCH(11,入力用シート!$O$7:$O$61,0),2),"")</f>
        <v/>
      </c>
      <c r="G10" s="74"/>
      <c r="H10" s="74"/>
      <c r="I10" s="74"/>
      <c r="J10" s="75"/>
      <c r="K10" s="102" t="str">
        <f t="array" ref="K10">IFERROR(INDEX(入力用シート!$C$7:$N$61,MATCH(11,入力用シート!$O$7:$O$61,0),5),"")</f>
        <v/>
      </c>
      <c r="L10" s="30"/>
      <c r="M10" s="102">
        <v>1</v>
      </c>
      <c r="N10" s="86" t="str">
        <f t="array" ref="N10">IFERROR(INDEX(入力用シート!$C$66:$N$105,MATCH(11,入力用シート!$O$66:$O$105,0),3),"")</f>
        <v/>
      </c>
      <c r="O10" s="83"/>
      <c r="P10" s="87"/>
      <c r="Q10" s="73" t="str">
        <f t="array" ref="Q10">IFERROR(INDEX(入力用シート!$C$66:$N$105,MATCH(11,入力用シート!$O$66:$O$105,0),2),"")</f>
        <v/>
      </c>
      <c r="R10" s="74"/>
      <c r="S10" s="74"/>
      <c r="T10" s="74"/>
      <c r="U10" s="75"/>
      <c r="V10" s="102" t="str">
        <f t="array" ref="V10">IFERROR(INDEX(入力用シート!$C$66:$N$105,MATCH(11,入力用シート!$O$66:$O$105,0),5),"")</f>
        <v/>
      </c>
      <c r="W10" s="102">
        <v>3</v>
      </c>
      <c r="X10" s="86" t="str">
        <f t="array" ref="X10">IFERROR(INDEX(入力用シート!$C$7:$N$61,MATCH(31,入力用シート!$O$7:$O$61,0),3),"")</f>
        <v/>
      </c>
      <c r="Y10" s="83"/>
      <c r="Z10" s="87"/>
      <c r="AA10" s="73" t="str">
        <f t="array" ref="AA10">IFERROR(INDEX(入力用シート!$C$7:$N$61,MATCH(31,入力用シート!$O$7:$O$61,0),2),"")</f>
        <v/>
      </c>
      <c r="AB10" s="74"/>
      <c r="AC10" s="74"/>
      <c r="AD10" s="74"/>
      <c r="AE10" s="75"/>
      <c r="AF10" s="102" t="str">
        <f t="array" ref="AF10">IFERROR(INDEX(入力用シート!$C$7:$N$61,MATCH(31,入力用シート!$O$7:$O$61,0),5),"")</f>
        <v/>
      </c>
      <c r="AG10" s="30"/>
      <c r="AH10" s="102">
        <v>3</v>
      </c>
      <c r="AI10" s="86" t="str">
        <f t="array" ref="AI10">IFERROR(INDEX(入力用シート!$C$66:$N$105,MATCH(31,入力用シート!$O$66:$O$105,0),3),"")</f>
        <v/>
      </c>
      <c r="AJ10" s="83"/>
      <c r="AK10" s="87"/>
      <c r="AL10" s="73" t="str">
        <f t="array" ref="AL10">IFERROR(INDEX(入力用シート!$C$66:$N$105,MATCH(31,入力用シート!$O$66:$O$105,0),2),"")</f>
        <v/>
      </c>
      <c r="AM10" s="74"/>
      <c r="AN10" s="74"/>
      <c r="AO10" s="74"/>
      <c r="AP10" s="75"/>
      <c r="AQ10" s="102" t="str">
        <f t="array" ref="AQ10">IFERROR(INDEX(入力用シート!$C$66:$N$105,MATCH(31,入力用シート!$O$66:$O$105,0),5),"")</f>
        <v/>
      </c>
    </row>
    <row r="11" spans="1:43" ht="13.5" customHeight="1" x14ac:dyDescent="0.3">
      <c r="A11" s="30"/>
      <c r="B11" s="103"/>
      <c r="C11" s="88"/>
      <c r="D11" s="64"/>
      <c r="E11" s="89"/>
      <c r="F11" s="76" t="str">
        <f t="array" ref="F11">IFERROR(INDEX(入力用シート!$C$7:$N$61,MATCH(11,入力用シート!$O$7:$O$61,0),1),"")</f>
        <v/>
      </c>
      <c r="G11" s="77"/>
      <c r="H11" s="77"/>
      <c r="I11" s="77"/>
      <c r="J11" s="78"/>
      <c r="K11" s="103"/>
      <c r="L11" s="30"/>
      <c r="M11" s="103"/>
      <c r="N11" s="88"/>
      <c r="O11" s="64"/>
      <c r="P11" s="89"/>
      <c r="Q11" s="76" t="str">
        <f t="array" ref="Q11">IFERROR(INDEX(入力用シート!$C$66:$N$105,MATCH(11,入力用シート!$O$66:$O$105,0),1),"")</f>
        <v/>
      </c>
      <c r="R11" s="77"/>
      <c r="S11" s="77"/>
      <c r="T11" s="77"/>
      <c r="U11" s="78"/>
      <c r="V11" s="103"/>
      <c r="W11" s="103"/>
      <c r="X11" s="88"/>
      <c r="Y11" s="64"/>
      <c r="Z11" s="89"/>
      <c r="AA11" s="76" t="str">
        <f t="array" ref="AA11">IFERROR(INDEX(入力用シート!$C$7:$N$61,MATCH(31,入力用シート!$O$7:$O$61,0),1),"")</f>
        <v/>
      </c>
      <c r="AB11" s="77"/>
      <c r="AC11" s="77"/>
      <c r="AD11" s="77"/>
      <c r="AE11" s="78"/>
      <c r="AF11" s="103"/>
      <c r="AG11" s="30"/>
      <c r="AH11" s="103"/>
      <c r="AI11" s="88"/>
      <c r="AJ11" s="64"/>
      <c r="AK11" s="89"/>
      <c r="AL11" s="76" t="str">
        <f t="array" ref="AL11">IFERROR(INDEX(入力用シート!$C$66:$N$105,MATCH(31,入力用シート!$O$66:$O$105,0),1),"")</f>
        <v/>
      </c>
      <c r="AM11" s="77"/>
      <c r="AN11" s="77"/>
      <c r="AO11" s="77"/>
      <c r="AP11" s="78"/>
      <c r="AQ11" s="103"/>
    </row>
    <row r="12" spans="1:43" ht="13.5" customHeight="1" x14ac:dyDescent="0.3">
      <c r="A12" s="30"/>
      <c r="B12" s="103"/>
      <c r="C12" s="88"/>
      <c r="D12" s="64"/>
      <c r="E12" s="89"/>
      <c r="F12" s="79"/>
      <c r="G12" s="80"/>
      <c r="H12" s="80"/>
      <c r="I12" s="80"/>
      <c r="J12" s="81"/>
      <c r="K12" s="104"/>
      <c r="L12" s="30"/>
      <c r="M12" s="103"/>
      <c r="N12" s="88"/>
      <c r="O12" s="64"/>
      <c r="P12" s="89"/>
      <c r="Q12" s="79"/>
      <c r="R12" s="80"/>
      <c r="S12" s="80"/>
      <c r="T12" s="80"/>
      <c r="U12" s="81"/>
      <c r="V12" s="104"/>
      <c r="W12" s="103"/>
      <c r="X12" s="88"/>
      <c r="Y12" s="64"/>
      <c r="Z12" s="89"/>
      <c r="AA12" s="79"/>
      <c r="AB12" s="80"/>
      <c r="AC12" s="80"/>
      <c r="AD12" s="80"/>
      <c r="AE12" s="81"/>
      <c r="AF12" s="104"/>
      <c r="AG12" s="30"/>
      <c r="AH12" s="103"/>
      <c r="AI12" s="88"/>
      <c r="AJ12" s="64"/>
      <c r="AK12" s="89"/>
      <c r="AL12" s="79"/>
      <c r="AM12" s="80"/>
      <c r="AN12" s="80"/>
      <c r="AO12" s="80"/>
      <c r="AP12" s="81"/>
      <c r="AQ12" s="104"/>
    </row>
    <row r="13" spans="1:43" ht="13.5" customHeight="1" x14ac:dyDescent="0.3">
      <c r="A13" s="30"/>
      <c r="B13" s="103"/>
      <c r="C13" s="88"/>
      <c r="D13" s="64"/>
      <c r="E13" s="89"/>
      <c r="F13" s="73" t="str">
        <f t="array" ref="F13">IFERROR(INDEX(入力用シート!$C$7:$N$61,MATCH(12,入力用シート!$O$7:$O$61,0),2),"")</f>
        <v/>
      </c>
      <c r="G13" s="74"/>
      <c r="H13" s="74"/>
      <c r="I13" s="74"/>
      <c r="J13" s="75"/>
      <c r="K13" s="102" t="str">
        <f t="array" ref="K13">IFERROR(INDEX(入力用シート!$C$7:$N$61,MATCH(12,入力用シート!$O$7:$O$61,0),5),"")</f>
        <v/>
      </c>
      <c r="L13" s="30"/>
      <c r="M13" s="103"/>
      <c r="N13" s="88"/>
      <c r="O13" s="64"/>
      <c r="P13" s="89"/>
      <c r="Q13" s="73" t="str">
        <f t="array" ref="Q13">IFERROR(INDEX(入力用シート!$C$66:$N$105,MATCH(12,入力用シート!$O$66:$O$105,0),2),"")</f>
        <v/>
      </c>
      <c r="R13" s="74"/>
      <c r="S13" s="74"/>
      <c r="T13" s="74"/>
      <c r="U13" s="75"/>
      <c r="V13" s="102" t="str">
        <f t="array" ref="V13">IFERROR(INDEX(入力用シート!$C$66:$N$105,MATCH(12,入力用シート!$O$66:$O$105,0),5),"")</f>
        <v/>
      </c>
      <c r="W13" s="103"/>
      <c r="X13" s="88"/>
      <c r="Y13" s="64"/>
      <c r="Z13" s="89"/>
      <c r="AA13" s="73" t="str">
        <f t="array" ref="AA13">IFERROR(INDEX(入力用シート!$C$7:$N$61,MATCH(32,入力用シート!$O$7:$O$61,0),2),"")</f>
        <v/>
      </c>
      <c r="AB13" s="74"/>
      <c r="AC13" s="74"/>
      <c r="AD13" s="74"/>
      <c r="AE13" s="75"/>
      <c r="AF13" s="102" t="str">
        <f t="array" ref="AF13">IFERROR(INDEX(入力用シート!$C$7:$N$61,MATCH(32,入力用シート!$O$7:$O$61,0),5),"")</f>
        <v/>
      </c>
      <c r="AG13" s="30"/>
      <c r="AH13" s="103"/>
      <c r="AI13" s="88"/>
      <c r="AJ13" s="64"/>
      <c r="AK13" s="89"/>
      <c r="AL13" s="73" t="str">
        <f t="array" ref="AL13">IFERROR(INDEX(入力用シート!$C$66:$N$105,MATCH(32,入力用シート!$O$66:$O$105,0),2),"")</f>
        <v/>
      </c>
      <c r="AM13" s="74"/>
      <c r="AN13" s="74"/>
      <c r="AO13" s="74"/>
      <c r="AP13" s="75"/>
      <c r="AQ13" s="102" t="str">
        <f t="array" ref="AQ13">IFERROR(INDEX(入力用シート!$C$66:$N$105,MATCH(32,入力用シート!$O$66:$O$105,0),5),"")</f>
        <v/>
      </c>
    </row>
    <row r="14" spans="1:43" ht="13.5" customHeight="1" x14ac:dyDescent="0.3">
      <c r="A14" s="30"/>
      <c r="B14" s="103"/>
      <c r="C14" s="88"/>
      <c r="D14" s="64"/>
      <c r="E14" s="89"/>
      <c r="F14" s="76" t="str">
        <f t="array" ref="F14">IFERROR(INDEX(入力用シート!$C$7:$N$61,MATCH(12,入力用シート!$O$7:$O$61,0),1),"")</f>
        <v/>
      </c>
      <c r="G14" s="77"/>
      <c r="H14" s="77"/>
      <c r="I14" s="77"/>
      <c r="J14" s="78"/>
      <c r="K14" s="103"/>
      <c r="L14" s="30"/>
      <c r="M14" s="103"/>
      <c r="N14" s="88"/>
      <c r="O14" s="64"/>
      <c r="P14" s="89"/>
      <c r="Q14" s="76" t="str">
        <f t="array" ref="Q14">IFERROR(INDEX(入力用シート!$C$66:$N$105,MATCH(12,入力用シート!$O$66:$O$105,0),1),"")</f>
        <v/>
      </c>
      <c r="R14" s="77"/>
      <c r="S14" s="77"/>
      <c r="T14" s="77"/>
      <c r="U14" s="78"/>
      <c r="V14" s="103"/>
      <c r="W14" s="103"/>
      <c r="X14" s="88"/>
      <c r="Y14" s="64"/>
      <c r="Z14" s="89"/>
      <c r="AA14" s="76" t="str">
        <f t="array" ref="AA14">IFERROR(INDEX(入力用シート!$C$7:$N$61,MATCH(32,入力用シート!$O$7:$O$61,0),1),"")</f>
        <v/>
      </c>
      <c r="AB14" s="77"/>
      <c r="AC14" s="77"/>
      <c r="AD14" s="77"/>
      <c r="AE14" s="78"/>
      <c r="AF14" s="103"/>
      <c r="AG14" s="30"/>
      <c r="AH14" s="103"/>
      <c r="AI14" s="88"/>
      <c r="AJ14" s="64"/>
      <c r="AK14" s="89"/>
      <c r="AL14" s="76" t="str">
        <f t="array" ref="AL14">IFERROR(INDEX(入力用シート!$C$66:$N$105,MATCH(32,入力用シート!$O$66:$O$105,0),1),"")</f>
        <v/>
      </c>
      <c r="AM14" s="77"/>
      <c r="AN14" s="77"/>
      <c r="AO14" s="77"/>
      <c r="AP14" s="78"/>
      <c r="AQ14" s="103"/>
    </row>
    <row r="15" spans="1:43" ht="13.5" customHeight="1" x14ac:dyDescent="0.3">
      <c r="A15" s="30"/>
      <c r="B15" s="103"/>
      <c r="C15" s="88"/>
      <c r="D15" s="64"/>
      <c r="E15" s="89"/>
      <c r="F15" s="79"/>
      <c r="G15" s="80"/>
      <c r="H15" s="80"/>
      <c r="I15" s="80"/>
      <c r="J15" s="81"/>
      <c r="K15" s="104"/>
      <c r="L15" s="30"/>
      <c r="M15" s="103"/>
      <c r="N15" s="88"/>
      <c r="O15" s="64"/>
      <c r="P15" s="89"/>
      <c r="Q15" s="79"/>
      <c r="R15" s="80"/>
      <c r="S15" s="80"/>
      <c r="T15" s="80"/>
      <c r="U15" s="81"/>
      <c r="V15" s="104"/>
      <c r="W15" s="103"/>
      <c r="X15" s="88"/>
      <c r="Y15" s="64"/>
      <c r="Z15" s="89"/>
      <c r="AA15" s="79"/>
      <c r="AB15" s="80"/>
      <c r="AC15" s="80"/>
      <c r="AD15" s="80"/>
      <c r="AE15" s="81"/>
      <c r="AF15" s="104"/>
      <c r="AG15" s="30"/>
      <c r="AH15" s="103"/>
      <c r="AI15" s="88"/>
      <c r="AJ15" s="64"/>
      <c r="AK15" s="89"/>
      <c r="AL15" s="79"/>
      <c r="AM15" s="80"/>
      <c r="AN15" s="80"/>
      <c r="AO15" s="80"/>
      <c r="AP15" s="81"/>
      <c r="AQ15" s="104"/>
    </row>
    <row r="16" spans="1:43" ht="13.5" customHeight="1" x14ac:dyDescent="0.3">
      <c r="A16" s="30"/>
      <c r="B16" s="103"/>
      <c r="C16" s="88"/>
      <c r="D16" s="64"/>
      <c r="E16" s="89"/>
      <c r="F16" s="73" t="str">
        <f t="array" ref="F16">IFERROR(INDEX(入力用シート!$C$7:$N$61,MATCH(13,入力用シート!$O$7:$O$61,0),2),"")</f>
        <v/>
      </c>
      <c r="G16" s="74"/>
      <c r="H16" s="74"/>
      <c r="I16" s="74"/>
      <c r="J16" s="75"/>
      <c r="K16" s="102" t="str">
        <f t="array" ref="K16">IFERROR(INDEX(入力用シート!$C$7:$N$61,MATCH(13,入力用シート!$O$7:$O$61,0),5),"")</f>
        <v/>
      </c>
      <c r="L16" s="30"/>
      <c r="M16" s="103"/>
      <c r="N16" s="88"/>
      <c r="O16" s="64"/>
      <c r="P16" s="89"/>
      <c r="Q16" s="73" t="str">
        <f t="array" ref="Q16">IFERROR(INDEX(入力用シート!$C$66:$N$105,MATCH(13,入力用シート!$O$66:$O$105,0),2),"")</f>
        <v/>
      </c>
      <c r="R16" s="74"/>
      <c r="S16" s="74"/>
      <c r="T16" s="74"/>
      <c r="U16" s="75"/>
      <c r="V16" s="102" t="str">
        <f t="array" ref="V16">IFERROR(INDEX(入力用シート!$C$66:$N$105,MATCH(13,入力用シート!$O$66:$O$105,0),5),"")</f>
        <v/>
      </c>
      <c r="W16" s="103"/>
      <c r="X16" s="88"/>
      <c r="Y16" s="64"/>
      <c r="Z16" s="89"/>
      <c r="AA16" s="73" t="str">
        <f t="array" ref="AA16">IFERROR(INDEX(入力用シート!$C$7:$N$61,MATCH(33,入力用シート!$O$7:$O$61,0),2),"")</f>
        <v/>
      </c>
      <c r="AB16" s="74"/>
      <c r="AC16" s="74"/>
      <c r="AD16" s="74"/>
      <c r="AE16" s="75"/>
      <c r="AF16" s="102" t="str">
        <f t="array" ref="AF16">IFERROR(INDEX(入力用シート!$C$7:$N$61,MATCH(33,入力用シート!$O$7:$O$61,0),5),"")</f>
        <v/>
      </c>
      <c r="AG16" s="30"/>
      <c r="AH16" s="103"/>
      <c r="AI16" s="88"/>
      <c r="AJ16" s="64"/>
      <c r="AK16" s="89"/>
      <c r="AL16" s="73" t="str">
        <f t="array" ref="AL16">IFERROR(INDEX(入力用シート!$C$66:$N$105,MATCH(33,入力用シート!$O$66:$O$105,0),2),"")</f>
        <v/>
      </c>
      <c r="AM16" s="74"/>
      <c r="AN16" s="74"/>
      <c r="AO16" s="74"/>
      <c r="AP16" s="75"/>
      <c r="AQ16" s="102" t="str">
        <f t="array" ref="AQ16">IFERROR(INDEX(入力用シート!$C$66:$N$105,MATCH(33,入力用シート!$O$66:$O$105,0),5),"")</f>
        <v/>
      </c>
    </row>
    <row r="17" spans="1:43" ht="13.5" customHeight="1" x14ac:dyDescent="0.3">
      <c r="A17" s="30"/>
      <c r="B17" s="103"/>
      <c r="C17" s="88"/>
      <c r="D17" s="64"/>
      <c r="E17" s="89"/>
      <c r="F17" s="76" t="str">
        <f t="array" ref="F17">IFERROR(INDEX(入力用シート!$C$7:$N$61,MATCH(13,入力用シート!$O$7:$O$61,0),1),"")</f>
        <v/>
      </c>
      <c r="G17" s="77"/>
      <c r="H17" s="77"/>
      <c r="I17" s="77"/>
      <c r="J17" s="78"/>
      <c r="K17" s="103"/>
      <c r="L17" s="30"/>
      <c r="M17" s="103"/>
      <c r="N17" s="88"/>
      <c r="O17" s="64"/>
      <c r="P17" s="89"/>
      <c r="Q17" s="76" t="str">
        <f t="array" ref="Q17">IFERROR(INDEX(入力用シート!$C$66:$N$105,MATCH(13,入力用シート!$O$66:$O$105,0),1),"")</f>
        <v/>
      </c>
      <c r="R17" s="77"/>
      <c r="S17" s="77"/>
      <c r="T17" s="77"/>
      <c r="U17" s="78"/>
      <c r="V17" s="103"/>
      <c r="W17" s="103"/>
      <c r="X17" s="88"/>
      <c r="Y17" s="64"/>
      <c r="Z17" s="89"/>
      <c r="AA17" s="76" t="str">
        <f t="array" ref="AA17">IFERROR(INDEX(入力用シート!$C$7:$N$61,MATCH(33,入力用シート!$O$7:$O$61,0),1),"")</f>
        <v/>
      </c>
      <c r="AB17" s="77"/>
      <c r="AC17" s="77"/>
      <c r="AD17" s="77"/>
      <c r="AE17" s="78"/>
      <c r="AF17" s="103"/>
      <c r="AG17" s="30"/>
      <c r="AH17" s="103"/>
      <c r="AI17" s="88"/>
      <c r="AJ17" s="64"/>
      <c r="AK17" s="89"/>
      <c r="AL17" s="76" t="str">
        <f t="array" ref="AL17">IFERROR(INDEX(入力用シート!$C$66:$N$105,MATCH(33,入力用シート!$O$66:$O$105,0),1),"")</f>
        <v/>
      </c>
      <c r="AM17" s="77"/>
      <c r="AN17" s="77"/>
      <c r="AO17" s="77"/>
      <c r="AP17" s="78"/>
      <c r="AQ17" s="103"/>
    </row>
    <row r="18" spans="1:43" ht="13.5" customHeight="1" x14ac:dyDescent="0.3">
      <c r="A18" s="30"/>
      <c r="B18" s="103"/>
      <c r="C18" s="88"/>
      <c r="D18" s="64"/>
      <c r="E18" s="89"/>
      <c r="F18" s="79"/>
      <c r="G18" s="80"/>
      <c r="H18" s="80"/>
      <c r="I18" s="80"/>
      <c r="J18" s="81"/>
      <c r="K18" s="104"/>
      <c r="L18" s="30"/>
      <c r="M18" s="103"/>
      <c r="N18" s="88"/>
      <c r="O18" s="64"/>
      <c r="P18" s="89"/>
      <c r="Q18" s="79"/>
      <c r="R18" s="80"/>
      <c r="S18" s="80"/>
      <c r="T18" s="80"/>
      <c r="U18" s="81"/>
      <c r="V18" s="104"/>
      <c r="W18" s="103"/>
      <c r="X18" s="88"/>
      <c r="Y18" s="64"/>
      <c r="Z18" s="89"/>
      <c r="AA18" s="79"/>
      <c r="AB18" s="80"/>
      <c r="AC18" s="80"/>
      <c r="AD18" s="80"/>
      <c r="AE18" s="81"/>
      <c r="AF18" s="104"/>
      <c r="AG18" s="30"/>
      <c r="AH18" s="103"/>
      <c r="AI18" s="88"/>
      <c r="AJ18" s="64"/>
      <c r="AK18" s="89"/>
      <c r="AL18" s="79"/>
      <c r="AM18" s="80"/>
      <c r="AN18" s="80"/>
      <c r="AO18" s="80"/>
      <c r="AP18" s="81"/>
      <c r="AQ18" s="104"/>
    </row>
    <row r="19" spans="1:43" ht="13.5" customHeight="1" x14ac:dyDescent="0.3">
      <c r="A19" s="30"/>
      <c r="B19" s="103"/>
      <c r="C19" s="88"/>
      <c r="D19" s="64"/>
      <c r="E19" s="89"/>
      <c r="F19" s="73" t="str">
        <f t="array" ref="F19">IFERROR(INDEX(入力用シート!$C$7:$N$61,MATCH(14,入力用シート!$O$7:$O$61,0),2),"")</f>
        <v/>
      </c>
      <c r="G19" s="74"/>
      <c r="H19" s="74"/>
      <c r="I19" s="74"/>
      <c r="J19" s="75"/>
      <c r="K19" s="102" t="str">
        <f t="array" ref="K19">IFERROR(INDEX(入力用シート!$C$7:$N$61,MATCH(14,入力用シート!$O$7:$O$61,0),5),"")</f>
        <v/>
      </c>
      <c r="L19" s="30"/>
      <c r="M19" s="103"/>
      <c r="N19" s="88"/>
      <c r="O19" s="64"/>
      <c r="P19" s="89"/>
      <c r="Q19" s="73" t="str">
        <f t="array" ref="Q19">IFERROR(INDEX(入力用シート!$C$66:$N$105,MATCH(14,入力用シート!$O$66:$O$105,0),2),"")</f>
        <v/>
      </c>
      <c r="R19" s="74"/>
      <c r="S19" s="74"/>
      <c r="T19" s="74"/>
      <c r="U19" s="75"/>
      <c r="V19" s="102" t="str">
        <f t="array" ref="V19">IFERROR(INDEX(入力用シート!$C$66:$N$105,MATCH(14,入力用シート!$O$66:$O$105,0),5),"")</f>
        <v/>
      </c>
      <c r="W19" s="103"/>
      <c r="X19" s="88"/>
      <c r="Y19" s="64"/>
      <c r="Z19" s="89"/>
      <c r="AA19" s="73" t="str">
        <f t="array" ref="AA19">IFERROR(INDEX(入力用シート!$C$7:$N$61,MATCH(34,入力用シート!$O$7:$O$61,0),2),"")</f>
        <v/>
      </c>
      <c r="AB19" s="74"/>
      <c r="AC19" s="74"/>
      <c r="AD19" s="74"/>
      <c r="AE19" s="75"/>
      <c r="AF19" s="102" t="str">
        <f t="array" ref="AF19">IFERROR(INDEX(入力用シート!$C$7:$N$61,MATCH(34,入力用シート!$O$7:$O$61,0),5),"")</f>
        <v/>
      </c>
      <c r="AG19" s="30"/>
      <c r="AH19" s="103"/>
      <c r="AI19" s="88"/>
      <c r="AJ19" s="64"/>
      <c r="AK19" s="89"/>
      <c r="AL19" s="73" t="str">
        <f t="array" ref="AL19">IFERROR(INDEX(入力用シート!$C$66:$N$105,MATCH(34,入力用シート!$O$66:$O$105,0),2),"")</f>
        <v/>
      </c>
      <c r="AM19" s="74"/>
      <c r="AN19" s="74"/>
      <c r="AO19" s="74"/>
      <c r="AP19" s="75"/>
      <c r="AQ19" s="102" t="str">
        <f t="array" ref="AQ19">IFERROR(INDEX(入力用シート!$C$66:$N$105,MATCH(34,入力用シート!$O$66:$O$105,0),5),"")</f>
        <v/>
      </c>
    </row>
    <row r="20" spans="1:43" ht="13.5" customHeight="1" x14ac:dyDescent="0.3">
      <c r="A20" s="30"/>
      <c r="B20" s="103"/>
      <c r="C20" s="88"/>
      <c r="D20" s="64"/>
      <c r="E20" s="89"/>
      <c r="F20" s="76" t="str">
        <f t="array" ref="F20">IFERROR(INDEX(入力用シート!$C$7:$N$61,MATCH(14,入力用シート!$O$7:$O$61,0),1),"")</f>
        <v/>
      </c>
      <c r="G20" s="77"/>
      <c r="H20" s="77"/>
      <c r="I20" s="77"/>
      <c r="J20" s="78"/>
      <c r="K20" s="103"/>
      <c r="L20" s="30"/>
      <c r="M20" s="103"/>
      <c r="N20" s="88"/>
      <c r="O20" s="64"/>
      <c r="P20" s="89"/>
      <c r="Q20" s="76" t="str">
        <f t="array" ref="Q20">IFERROR(INDEX(入力用シート!$C$66:$N$105,MATCH(14,入力用シート!$O$66:$O$105,0),1),"")</f>
        <v/>
      </c>
      <c r="R20" s="77"/>
      <c r="S20" s="77"/>
      <c r="T20" s="77"/>
      <c r="U20" s="78"/>
      <c r="V20" s="103"/>
      <c r="W20" s="103"/>
      <c r="X20" s="88"/>
      <c r="Y20" s="64"/>
      <c r="Z20" s="89"/>
      <c r="AA20" s="76" t="str">
        <f t="array" ref="AA20">IFERROR(INDEX(入力用シート!$C$7:$N$61,MATCH(34,入力用シート!$O$7:$O$61,0),1),"")</f>
        <v/>
      </c>
      <c r="AB20" s="77"/>
      <c r="AC20" s="77"/>
      <c r="AD20" s="77"/>
      <c r="AE20" s="78"/>
      <c r="AF20" s="103"/>
      <c r="AG20" s="30"/>
      <c r="AH20" s="103"/>
      <c r="AI20" s="88"/>
      <c r="AJ20" s="64"/>
      <c r="AK20" s="89"/>
      <c r="AL20" s="76" t="str">
        <f t="array" ref="AL20">IFERROR(INDEX(入力用シート!$C$66:$N$105,MATCH(34,入力用シート!$O$66:$O$105,0),1),"")</f>
        <v/>
      </c>
      <c r="AM20" s="77"/>
      <c r="AN20" s="77"/>
      <c r="AO20" s="77"/>
      <c r="AP20" s="78"/>
      <c r="AQ20" s="103"/>
    </row>
    <row r="21" spans="1:43" ht="13.5" customHeight="1" x14ac:dyDescent="0.3">
      <c r="A21" s="30"/>
      <c r="B21" s="103"/>
      <c r="C21" s="88"/>
      <c r="D21" s="64"/>
      <c r="E21" s="89"/>
      <c r="F21" s="79"/>
      <c r="G21" s="80"/>
      <c r="H21" s="80"/>
      <c r="I21" s="80"/>
      <c r="J21" s="81"/>
      <c r="K21" s="104"/>
      <c r="L21" s="30"/>
      <c r="M21" s="103"/>
      <c r="N21" s="88"/>
      <c r="O21" s="64"/>
      <c r="P21" s="89"/>
      <c r="Q21" s="79"/>
      <c r="R21" s="80"/>
      <c r="S21" s="80"/>
      <c r="T21" s="80"/>
      <c r="U21" s="81"/>
      <c r="V21" s="104"/>
      <c r="W21" s="103"/>
      <c r="X21" s="88"/>
      <c r="Y21" s="64"/>
      <c r="Z21" s="89"/>
      <c r="AA21" s="79"/>
      <c r="AB21" s="80"/>
      <c r="AC21" s="80"/>
      <c r="AD21" s="80"/>
      <c r="AE21" s="81"/>
      <c r="AF21" s="104"/>
      <c r="AG21" s="30"/>
      <c r="AH21" s="103"/>
      <c r="AI21" s="88"/>
      <c r="AJ21" s="64"/>
      <c r="AK21" s="89"/>
      <c r="AL21" s="79"/>
      <c r="AM21" s="80"/>
      <c r="AN21" s="80"/>
      <c r="AO21" s="80"/>
      <c r="AP21" s="81"/>
      <c r="AQ21" s="104"/>
    </row>
    <row r="22" spans="1:43" ht="13.5" customHeight="1" x14ac:dyDescent="0.3">
      <c r="A22" s="30"/>
      <c r="B22" s="103"/>
      <c r="C22" s="88"/>
      <c r="D22" s="64"/>
      <c r="E22" s="89"/>
      <c r="F22" s="73" t="str">
        <f t="array" ref="F22">IFERROR(INDEX(入力用シート!$C$7:$N$61,MATCH(15,入力用シート!$O$7:$O$61,0),2),"")</f>
        <v/>
      </c>
      <c r="G22" s="74"/>
      <c r="H22" s="74"/>
      <c r="I22" s="74"/>
      <c r="J22" s="75"/>
      <c r="K22" s="102" t="str">
        <f t="array" ref="K22">IFERROR(INDEX(入力用シート!$C$7:$N$61,MATCH(15,入力用シート!$O$7:$O$61,0),5),"")</f>
        <v/>
      </c>
      <c r="L22" s="30"/>
      <c r="M22" s="103"/>
      <c r="N22" s="88"/>
      <c r="O22" s="64"/>
      <c r="P22" s="89"/>
      <c r="Q22" s="73" t="str">
        <f t="array" ref="Q22">IFERROR(INDEX(入力用シート!$C$66:$N$105,MATCH(15,入力用シート!$O$66:$O$105,0),2),"")</f>
        <v/>
      </c>
      <c r="R22" s="74"/>
      <c r="S22" s="74"/>
      <c r="T22" s="74"/>
      <c r="U22" s="75"/>
      <c r="V22" s="102" t="str">
        <f t="array" ref="V22">IFERROR(INDEX(入力用シート!$C$66:$N$105,MATCH(15,入力用シート!$O$66:$O$105,0),5),"")</f>
        <v/>
      </c>
      <c r="W22" s="103"/>
      <c r="X22" s="88"/>
      <c r="Y22" s="64"/>
      <c r="Z22" s="89"/>
      <c r="AA22" s="73" t="str">
        <f t="array" ref="AA22">IFERROR(INDEX(入力用シート!$C$7:$N$61,MATCH(35,入力用シート!$O$7:$O$61,0),2),"")</f>
        <v/>
      </c>
      <c r="AB22" s="74"/>
      <c r="AC22" s="74"/>
      <c r="AD22" s="74"/>
      <c r="AE22" s="75"/>
      <c r="AF22" s="107" t="str">
        <f t="array" ref="AF22">IFERROR(INDEX(入力用シート!$C$7:$N$61,MATCH(35,入力用シート!$O$7:$O$61,0),5),"")</f>
        <v/>
      </c>
      <c r="AG22" s="30"/>
      <c r="AH22" s="103"/>
      <c r="AI22" s="88"/>
      <c r="AJ22" s="64"/>
      <c r="AK22" s="89"/>
      <c r="AL22" s="73" t="str">
        <f t="array" ref="AL22">IFERROR(INDEX(入力用シート!$C$66:$N$105,MATCH(35,入力用シート!$O$66:$O$105,0),2),"")</f>
        <v/>
      </c>
      <c r="AM22" s="74"/>
      <c r="AN22" s="74"/>
      <c r="AO22" s="74"/>
      <c r="AP22" s="75"/>
      <c r="AQ22" s="102" t="str">
        <f t="array" ref="AQ22">IFERROR(INDEX(入力用シート!$C$66:$N$105,MATCH(35,入力用シート!$O$66:$O$105,0),5),"")</f>
        <v/>
      </c>
    </row>
    <row r="23" spans="1:43" ht="13.5" customHeight="1" x14ac:dyDescent="0.3">
      <c r="A23" s="30"/>
      <c r="B23" s="103"/>
      <c r="C23" s="88"/>
      <c r="D23" s="64"/>
      <c r="E23" s="89"/>
      <c r="F23" s="76" t="str">
        <f t="array" ref="F23">IFERROR(INDEX(入力用シート!$C$7:$N$61,MATCH(15,入力用シート!$O$7:$O$61,0),1),"")</f>
        <v/>
      </c>
      <c r="G23" s="77"/>
      <c r="H23" s="77"/>
      <c r="I23" s="77"/>
      <c r="J23" s="78"/>
      <c r="K23" s="103"/>
      <c r="L23" s="30"/>
      <c r="M23" s="103"/>
      <c r="N23" s="88"/>
      <c r="O23" s="64"/>
      <c r="P23" s="89"/>
      <c r="Q23" s="76" t="str">
        <f t="array" ref="Q23">IFERROR(INDEX(入力用シート!$C$66:$N$105,MATCH(15,入力用シート!$O$66:$O$105,0),1),"")</f>
        <v/>
      </c>
      <c r="R23" s="77"/>
      <c r="S23" s="77"/>
      <c r="T23" s="77"/>
      <c r="U23" s="78"/>
      <c r="V23" s="103"/>
      <c r="W23" s="103"/>
      <c r="X23" s="88"/>
      <c r="Y23" s="64"/>
      <c r="Z23" s="89"/>
      <c r="AA23" s="76" t="str">
        <f t="array" ref="AA23">IFERROR(INDEX(入力用シート!$C$7:$N$61,MATCH(35,入力用シート!$O$7:$O$61,0),1),"")</f>
        <v/>
      </c>
      <c r="AB23" s="77"/>
      <c r="AC23" s="77"/>
      <c r="AD23" s="77"/>
      <c r="AE23" s="78"/>
      <c r="AF23" s="103"/>
      <c r="AG23" s="30"/>
      <c r="AH23" s="103"/>
      <c r="AI23" s="88"/>
      <c r="AJ23" s="64"/>
      <c r="AK23" s="89"/>
      <c r="AL23" s="76" t="str">
        <f t="array" ref="AL23">IFERROR(INDEX(入力用シート!$C$66:$N$105,MATCH(35,入力用シート!$O$66:$O$105,0),1),"")</f>
        <v/>
      </c>
      <c r="AM23" s="77"/>
      <c r="AN23" s="77"/>
      <c r="AO23" s="77"/>
      <c r="AP23" s="78"/>
      <c r="AQ23" s="103"/>
    </row>
    <row r="24" spans="1:43" ht="13.5" customHeight="1" x14ac:dyDescent="0.3">
      <c r="A24" s="30"/>
      <c r="B24" s="103"/>
      <c r="C24" s="88"/>
      <c r="D24" s="64"/>
      <c r="E24" s="89"/>
      <c r="F24" s="79"/>
      <c r="G24" s="80"/>
      <c r="H24" s="80"/>
      <c r="I24" s="80"/>
      <c r="J24" s="81"/>
      <c r="K24" s="104"/>
      <c r="L24" s="30"/>
      <c r="M24" s="103"/>
      <c r="N24" s="88"/>
      <c r="O24" s="64"/>
      <c r="P24" s="89"/>
      <c r="Q24" s="79"/>
      <c r="R24" s="80"/>
      <c r="S24" s="80"/>
      <c r="T24" s="80"/>
      <c r="U24" s="81"/>
      <c r="V24" s="104"/>
      <c r="W24" s="103"/>
      <c r="X24" s="88"/>
      <c r="Y24" s="64"/>
      <c r="Z24" s="89"/>
      <c r="AA24" s="79"/>
      <c r="AB24" s="80"/>
      <c r="AC24" s="80"/>
      <c r="AD24" s="80"/>
      <c r="AE24" s="81"/>
      <c r="AF24" s="104"/>
      <c r="AG24" s="30"/>
      <c r="AH24" s="103"/>
      <c r="AI24" s="88"/>
      <c r="AJ24" s="64"/>
      <c r="AK24" s="89"/>
      <c r="AL24" s="79"/>
      <c r="AM24" s="80"/>
      <c r="AN24" s="80"/>
      <c r="AO24" s="80"/>
      <c r="AP24" s="81"/>
      <c r="AQ24" s="104"/>
    </row>
    <row r="25" spans="1:43" ht="13.5" customHeight="1" x14ac:dyDescent="0.3">
      <c r="A25" s="30"/>
      <c r="B25" s="103"/>
      <c r="C25" s="88"/>
      <c r="D25" s="64"/>
      <c r="E25" s="89"/>
      <c r="F25" s="73" t="str">
        <f t="array" ref="F25">IFERROR(INDEX(入力用シート!$C$7:$N$61,MATCH(16,入力用シート!$O$7:$O$61,0),2),"")</f>
        <v/>
      </c>
      <c r="G25" s="74"/>
      <c r="H25" s="74"/>
      <c r="I25" s="74"/>
      <c r="J25" s="75"/>
      <c r="K25" s="102" t="str">
        <f t="array" ref="K25">IFERROR(INDEX(入力用シート!$C$7:$N$61,MATCH(16,入力用シート!$O$7:$O$61,0),5),"")</f>
        <v/>
      </c>
      <c r="L25" s="30"/>
      <c r="M25" s="103"/>
      <c r="N25" s="88"/>
      <c r="O25" s="64"/>
      <c r="P25" s="89"/>
      <c r="Q25" s="73" t="str">
        <f t="array" ref="Q25">IFERROR(INDEX(入力用シート!$C$66:$N$105,MATCH(16,入力用シート!$O$66:$O$105,0),2),"")</f>
        <v/>
      </c>
      <c r="R25" s="74"/>
      <c r="S25" s="74"/>
      <c r="T25" s="74"/>
      <c r="U25" s="75"/>
      <c r="V25" s="102" t="str">
        <f t="array" ref="V25">IFERROR(INDEX(入力用シート!$C$66:$N$105,MATCH(16,入力用シート!$O$66:$O$105,0),5),"")</f>
        <v/>
      </c>
      <c r="W25" s="103"/>
      <c r="X25" s="88"/>
      <c r="Y25" s="64"/>
      <c r="Z25" s="89"/>
      <c r="AA25" s="73" t="str">
        <f t="array" ref="AA25">IFERROR(INDEX(入力用シート!$C$7:$N$61,MATCH(36,入力用シート!$O$7:$O$61,0),2),"")</f>
        <v/>
      </c>
      <c r="AB25" s="74"/>
      <c r="AC25" s="74"/>
      <c r="AD25" s="74"/>
      <c r="AE25" s="75"/>
      <c r="AF25" s="107" t="str">
        <f t="array" ref="AF25">IFERROR(INDEX(入力用シート!$C$7:$N$61,MATCH(36,入力用シート!$O$7:$O$61,0),5),"")</f>
        <v/>
      </c>
      <c r="AG25" s="30"/>
      <c r="AH25" s="103"/>
      <c r="AI25" s="88"/>
      <c r="AJ25" s="64"/>
      <c r="AK25" s="89"/>
      <c r="AL25" s="73" t="str">
        <f t="array" ref="AL25">IFERROR(INDEX(入力用シート!$C$66:$N$105,MATCH(36,入力用シート!$O$66:$O$105,0),2),"")</f>
        <v/>
      </c>
      <c r="AM25" s="74"/>
      <c r="AN25" s="74"/>
      <c r="AO25" s="74"/>
      <c r="AP25" s="75"/>
      <c r="AQ25" s="102" t="str">
        <f t="array" ref="AQ25">IFERROR(INDEX(入力用シート!$C$66:$N$105,MATCH(36,入力用シート!$O$66:$O$105,0),5),"")</f>
        <v/>
      </c>
    </row>
    <row r="26" spans="1:43" ht="13.5" customHeight="1" x14ac:dyDescent="0.3">
      <c r="A26" s="30"/>
      <c r="B26" s="103"/>
      <c r="C26" s="88"/>
      <c r="D26" s="64"/>
      <c r="E26" s="89"/>
      <c r="F26" s="76" t="str">
        <f t="array" ref="F26">IFERROR(INDEX(入力用シート!$C$7:$N$61,MATCH(16,入力用シート!$O$7:$O$61,0),1),"")</f>
        <v/>
      </c>
      <c r="G26" s="77"/>
      <c r="H26" s="77"/>
      <c r="I26" s="77"/>
      <c r="J26" s="78"/>
      <c r="K26" s="103"/>
      <c r="L26" s="30"/>
      <c r="M26" s="103"/>
      <c r="N26" s="88"/>
      <c r="O26" s="64"/>
      <c r="P26" s="89"/>
      <c r="Q26" s="76" t="str">
        <f t="array" ref="Q26">IFERROR(INDEX(入力用シート!$C$66:$N$105,MATCH(16,入力用シート!$O$66:$O$105,0),1),"")</f>
        <v/>
      </c>
      <c r="R26" s="77"/>
      <c r="S26" s="77"/>
      <c r="T26" s="77"/>
      <c r="U26" s="78"/>
      <c r="V26" s="103"/>
      <c r="W26" s="103"/>
      <c r="X26" s="88"/>
      <c r="Y26" s="64"/>
      <c r="Z26" s="89"/>
      <c r="AA26" s="76" t="str">
        <f t="array" ref="AA26">IFERROR(INDEX(入力用シート!$C$7:$N$61,MATCH(36,入力用シート!$O$7:$O$61,0),1),"")</f>
        <v/>
      </c>
      <c r="AB26" s="77"/>
      <c r="AC26" s="77"/>
      <c r="AD26" s="77"/>
      <c r="AE26" s="78"/>
      <c r="AF26" s="103"/>
      <c r="AG26" s="30"/>
      <c r="AH26" s="103"/>
      <c r="AI26" s="88"/>
      <c r="AJ26" s="64"/>
      <c r="AK26" s="89"/>
      <c r="AL26" s="76" t="str">
        <f t="array" ref="AL26">IFERROR(INDEX(入力用シート!$C$66:$N$105,MATCH(36,入力用シート!$O$66:$O$105,0),1),"")</f>
        <v/>
      </c>
      <c r="AM26" s="77"/>
      <c r="AN26" s="77"/>
      <c r="AO26" s="77"/>
      <c r="AP26" s="78"/>
      <c r="AQ26" s="103"/>
    </row>
    <row r="27" spans="1:43" ht="13.5" customHeight="1" x14ac:dyDescent="0.3">
      <c r="A27" s="30"/>
      <c r="B27" s="103"/>
      <c r="C27" s="88"/>
      <c r="D27" s="64"/>
      <c r="E27" s="89"/>
      <c r="F27" s="79"/>
      <c r="G27" s="80"/>
      <c r="H27" s="80"/>
      <c r="I27" s="80"/>
      <c r="J27" s="81"/>
      <c r="K27" s="104"/>
      <c r="L27" s="30"/>
      <c r="M27" s="104"/>
      <c r="N27" s="79"/>
      <c r="O27" s="80"/>
      <c r="P27" s="81"/>
      <c r="Q27" s="79"/>
      <c r="R27" s="80"/>
      <c r="S27" s="80"/>
      <c r="T27" s="80"/>
      <c r="U27" s="81"/>
      <c r="V27" s="104"/>
      <c r="W27" s="103"/>
      <c r="X27" s="88"/>
      <c r="Y27" s="64"/>
      <c r="Z27" s="89"/>
      <c r="AA27" s="79"/>
      <c r="AB27" s="80"/>
      <c r="AC27" s="80"/>
      <c r="AD27" s="80"/>
      <c r="AE27" s="81"/>
      <c r="AF27" s="104"/>
      <c r="AG27" s="30"/>
      <c r="AH27" s="104"/>
      <c r="AI27" s="79"/>
      <c r="AJ27" s="80"/>
      <c r="AK27" s="81"/>
      <c r="AL27" s="79"/>
      <c r="AM27" s="80"/>
      <c r="AN27" s="80"/>
      <c r="AO27" s="80"/>
      <c r="AP27" s="81"/>
      <c r="AQ27" s="104"/>
    </row>
    <row r="28" spans="1:43" ht="13.5" customHeight="1" x14ac:dyDescent="0.3">
      <c r="A28" s="30"/>
      <c r="B28" s="103"/>
      <c r="C28" s="88"/>
      <c r="D28" s="64"/>
      <c r="E28" s="89"/>
      <c r="F28" s="73" t="str">
        <f t="array" ref="F28">IFERROR(INDEX(入力用シート!$C$7:$N$61,MATCH(17,入力用シート!$O$7:$O$61,0),2),"")</f>
        <v/>
      </c>
      <c r="G28" s="74"/>
      <c r="H28" s="74"/>
      <c r="I28" s="74"/>
      <c r="J28" s="75"/>
      <c r="K28" s="102" t="str">
        <f t="array" ref="K28">IFERROR(INDEX(入力用シート!$C$7:$N$61,MATCH(17,入力用シート!$O$7:$O$61,0),5),"")</f>
        <v/>
      </c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103"/>
      <c r="X28" s="88"/>
      <c r="Y28" s="64"/>
      <c r="Z28" s="89"/>
      <c r="AA28" s="73" t="str">
        <f t="array" ref="AA28">IFERROR(INDEX(入力用シート!$C$7:$N$61,MATCH(37,入力用シート!$O$7:$O$61,0),2),"")</f>
        <v/>
      </c>
      <c r="AB28" s="74"/>
      <c r="AC28" s="74"/>
      <c r="AD28" s="74"/>
      <c r="AE28" s="75"/>
      <c r="AF28" s="107" t="str">
        <f t="array" ref="AF28">IFERROR(INDEX(入力用シート!$C$7:$N$61,MATCH(37,入力用シート!$O$7:$O$61,0),5),"")</f>
        <v/>
      </c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</row>
    <row r="29" spans="1:43" ht="13.5" customHeight="1" x14ac:dyDescent="0.3">
      <c r="A29" s="30"/>
      <c r="B29" s="103"/>
      <c r="C29" s="88"/>
      <c r="D29" s="64"/>
      <c r="E29" s="89"/>
      <c r="F29" s="76" t="str">
        <f t="array" ref="F29">IFERROR(INDEX(入力用シート!$C$7:$N$61,MATCH(17,入力用シート!$O$7:$O$61,0),1),"")</f>
        <v/>
      </c>
      <c r="G29" s="77"/>
      <c r="H29" s="77"/>
      <c r="I29" s="77"/>
      <c r="J29" s="78"/>
      <c r="K29" s="103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103"/>
      <c r="X29" s="88"/>
      <c r="Y29" s="64"/>
      <c r="Z29" s="89"/>
      <c r="AA29" s="76" t="str">
        <f t="array" ref="AA29">IFERROR(INDEX(入力用シート!$C$7:$N$61,MATCH(37,入力用シート!$O$7:$O$61,0),1),"")</f>
        <v/>
      </c>
      <c r="AB29" s="77"/>
      <c r="AC29" s="77"/>
      <c r="AD29" s="77"/>
      <c r="AE29" s="78"/>
      <c r="AF29" s="103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</row>
    <row r="30" spans="1:43" ht="13.5" customHeight="1" x14ac:dyDescent="0.3">
      <c r="A30" s="30"/>
      <c r="B30" s="104"/>
      <c r="C30" s="79"/>
      <c r="D30" s="80"/>
      <c r="E30" s="81"/>
      <c r="F30" s="79"/>
      <c r="G30" s="80"/>
      <c r="H30" s="80"/>
      <c r="I30" s="80"/>
      <c r="J30" s="81"/>
      <c r="K30" s="104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104"/>
      <c r="X30" s="79"/>
      <c r="Y30" s="80"/>
      <c r="Z30" s="81"/>
      <c r="AA30" s="79"/>
      <c r="AB30" s="80"/>
      <c r="AC30" s="80"/>
      <c r="AD30" s="80"/>
      <c r="AE30" s="81"/>
      <c r="AF30" s="104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</row>
    <row r="31" spans="1:43" ht="7.5" customHeight="1" x14ac:dyDescent="0.3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</row>
    <row r="32" spans="1:43" ht="13.5" customHeight="1" x14ac:dyDescent="0.3">
      <c r="A32" s="30"/>
      <c r="B32" s="30"/>
      <c r="C32" s="106" t="s">
        <v>76</v>
      </c>
      <c r="D32" s="64"/>
      <c r="E32" s="101"/>
      <c r="F32" s="80"/>
      <c r="G32" s="80"/>
      <c r="H32" s="80"/>
      <c r="I32" s="80"/>
      <c r="J32" s="30"/>
      <c r="K32" s="30"/>
      <c r="L32" s="30"/>
      <c r="M32" s="30"/>
      <c r="N32" s="106" t="s">
        <v>77</v>
      </c>
      <c r="O32" s="64"/>
      <c r="P32" s="101"/>
      <c r="Q32" s="80"/>
      <c r="R32" s="80"/>
      <c r="S32" s="80"/>
      <c r="T32" s="80"/>
      <c r="U32" s="30"/>
      <c r="V32" s="30"/>
      <c r="W32" s="30"/>
      <c r="X32" s="106" t="s">
        <v>78</v>
      </c>
      <c r="Y32" s="64"/>
      <c r="Z32" s="101"/>
      <c r="AA32" s="80"/>
      <c r="AB32" s="80"/>
      <c r="AC32" s="80"/>
      <c r="AD32" s="80"/>
      <c r="AE32" s="30"/>
      <c r="AF32" s="30"/>
      <c r="AG32" s="30"/>
      <c r="AH32" s="30"/>
      <c r="AI32" s="106" t="s">
        <v>79</v>
      </c>
      <c r="AJ32" s="64"/>
      <c r="AK32" s="101"/>
      <c r="AL32" s="80"/>
      <c r="AM32" s="80"/>
      <c r="AN32" s="80"/>
      <c r="AO32" s="80"/>
      <c r="AP32" s="30"/>
      <c r="AQ32" s="30"/>
    </row>
    <row r="33" spans="1:43" ht="7.5" customHeight="1" x14ac:dyDescent="0.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</row>
    <row r="34" spans="1:43" ht="13.5" customHeight="1" x14ac:dyDescent="0.3">
      <c r="A34" s="30"/>
      <c r="B34" s="108" t="s">
        <v>46</v>
      </c>
      <c r="C34" s="73" t="s">
        <v>19</v>
      </c>
      <c r="D34" s="74"/>
      <c r="E34" s="75"/>
      <c r="F34" s="73" t="s">
        <v>19</v>
      </c>
      <c r="G34" s="74"/>
      <c r="H34" s="74"/>
      <c r="I34" s="74"/>
      <c r="J34" s="75"/>
      <c r="K34" s="105" t="s">
        <v>21</v>
      </c>
      <c r="L34" s="30"/>
      <c r="M34" s="108" t="s">
        <v>46</v>
      </c>
      <c r="N34" s="73" t="s">
        <v>19</v>
      </c>
      <c r="O34" s="74"/>
      <c r="P34" s="75"/>
      <c r="Q34" s="73" t="s">
        <v>19</v>
      </c>
      <c r="R34" s="74"/>
      <c r="S34" s="74"/>
      <c r="T34" s="74"/>
      <c r="U34" s="75"/>
      <c r="V34" s="105" t="s">
        <v>21</v>
      </c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</row>
    <row r="35" spans="1:43" ht="13.5" customHeight="1" x14ac:dyDescent="0.3">
      <c r="A35" s="30"/>
      <c r="B35" s="103"/>
      <c r="C35" s="76" t="s">
        <v>20</v>
      </c>
      <c r="D35" s="77"/>
      <c r="E35" s="78"/>
      <c r="F35" s="76" t="s">
        <v>49</v>
      </c>
      <c r="G35" s="77"/>
      <c r="H35" s="77"/>
      <c r="I35" s="77"/>
      <c r="J35" s="78"/>
      <c r="K35" s="103"/>
      <c r="L35" s="30"/>
      <c r="M35" s="103"/>
      <c r="N35" s="76" t="s">
        <v>20</v>
      </c>
      <c r="O35" s="77"/>
      <c r="P35" s="78"/>
      <c r="Q35" s="76" t="s">
        <v>49</v>
      </c>
      <c r="R35" s="77"/>
      <c r="S35" s="77"/>
      <c r="T35" s="77"/>
      <c r="U35" s="78"/>
      <c r="V35" s="103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</row>
    <row r="36" spans="1:43" ht="13.5" customHeight="1" x14ac:dyDescent="0.3">
      <c r="A36" s="30"/>
      <c r="B36" s="104"/>
      <c r="C36" s="79"/>
      <c r="D36" s="80"/>
      <c r="E36" s="81"/>
      <c r="F36" s="79"/>
      <c r="G36" s="80"/>
      <c r="H36" s="80"/>
      <c r="I36" s="80"/>
      <c r="J36" s="81"/>
      <c r="K36" s="104"/>
      <c r="L36" s="30"/>
      <c r="M36" s="104"/>
      <c r="N36" s="79"/>
      <c r="O36" s="80"/>
      <c r="P36" s="81"/>
      <c r="Q36" s="79"/>
      <c r="R36" s="80"/>
      <c r="S36" s="80"/>
      <c r="T36" s="80"/>
      <c r="U36" s="81"/>
      <c r="V36" s="104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</row>
    <row r="37" spans="1:43" ht="13.5" customHeight="1" x14ac:dyDescent="0.3">
      <c r="A37" s="30"/>
      <c r="B37" s="102">
        <v>2</v>
      </c>
      <c r="C37" s="86" t="str">
        <f t="array" ref="C37">IFERROR(INDEX(入力用シート!$C$7:$N$61,MATCH(21,入力用シート!$O$7:$O$61,0),3),"")</f>
        <v/>
      </c>
      <c r="D37" s="83"/>
      <c r="E37" s="87"/>
      <c r="F37" s="73" t="str">
        <f t="array" ref="F37">IFERROR(INDEX(入力用シート!$C$7:$N$61,MATCH(21,入力用シート!$O$7:$O$61,0),2),"")</f>
        <v/>
      </c>
      <c r="G37" s="74"/>
      <c r="H37" s="74"/>
      <c r="I37" s="74"/>
      <c r="J37" s="75"/>
      <c r="K37" s="102" t="str">
        <f t="array" ref="K37">IFERROR(INDEX(入力用シート!$C$7:$N$61,MATCH(21,入力用シート!$O$7:$O$61,0),5),"")</f>
        <v/>
      </c>
      <c r="L37" s="30"/>
      <c r="M37" s="102">
        <v>2</v>
      </c>
      <c r="N37" s="86" t="str">
        <f t="array" ref="N37">IFERROR(INDEX(入力用シート!$C$66:$N$105,MATCH(21,入力用シート!$O$66:$O$105,0),3),"")</f>
        <v/>
      </c>
      <c r="O37" s="83"/>
      <c r="P37" s="87"/>
      <c r="Q37" s="73" t="str">
        <f t="array" ref="Q37">IFERROR(INDEX(入力用シート!$C$66:$N$105,MATCH(21,入力用シート!$O$66:$O$105,0),2),"")</f>
        <v/>
      </c>
      <c r="R37" s="74"/>
      <c r="S37" s="74"/>
      <c r="T37" s="74"/>
      <c r="U37" s="75"/>
      <c r="V37" s="102" t="str">
        <f t="array" ref="V37">IFERROR(INDEX(入力用シート!$C$66:$N$105,MATCH(21,入力用シート!$O$66:$O$105,0),5),"")</f>
        <v/>
      </c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</row>
    <row r="38" spans="1:43" ht="13.5" customHeight="1" x14ac:dyDescent="0.3">
      <c r="A38" s="30"/>
      <c r="B38" s="103"/>
      <c r="C38" s="88"/>
      <c r="D38" s="64"/>
      <c r="E38" s="89"/>
      <c r="F38" s="76" t="str">
        <f t="array" ref="F38">IFERROR(INDEX(入力用シート!$C$7:$N$61,MATCH(21,入力用シート!$O$7:$O$61,0),1),"")</f>
        <v/>
      </c>
      <c r="G38" s="77"/>
      <c r="H38" s="77"/>
      <c r="I38" s="77"/>
      <c r="J38" s="78"/>
      <c r="K38" s="103"/>
      <c r="L38" s="30"/>
      <c r="M38" s="103"/>
      <c r="N38" s="88"/>
      <c r="O38" s="64"/>
      <c r="P38" s="89"/>
      <c r="Q38" s="76" t="str">
        <f t="array" ref="Q38">IFERROR(INDEX(入力用シート!$C$66:$N$105,MATCH(21,入力用シート!$O$66:$O$105,0),1),"")</f>
        <v/>
      </c>
      <c r="R38" s="77"/>
      <c r="S38" s="77"/>
      <c r="T38" s="77"/>
      <c r="U38" s="78"/>
      <c r="V38" s="103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</row>
    <row r="39" spans="1:43" ht="13.5" customHeight="1" x14ac:dyDescent="0.3">
      <c r="A39" s="30"/>
      <c r="B39" s="103"/>
      <c r="C39" s="88"/>
      <c r="D39" s="64"/>
      <c r="E39" s="89"/>
      <c r="F39" s="79"/>
      <c r="G39" s="80"/>
      <c r="H39" s="80"/>
      <c r="I39" s="80"/>
      <c r="J39" s="81"/>
      <c r="K39" s="104"/>
      <c r="L39" s="30"/>
      <c r="M39" s="103"/>
      <c r="N39" s="88"/>
      <c r="O39" s="64"/>
      <c r="P39" s="89"/>
      <c r="Q39" s="79"/>
      <c r="R39" s="80"/>
      <c r="S39" s="80"/>
      <c r="T39" s="80"/>
      <c r="U39" s="81"/>
      <c r="V39" s="104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</row>
    <row r="40" spans="1:43" ht="13.5" customHeight="1" x14ac:dyDescent="0.3">
      <c r="A40" s="30"/>
      <c r="B40" s="103"/>
      <c r="C40" s="88"/>
      <c r="D40" s="64"/>
      <c r="E40" s="89"/>
      <c r="F40" s="73" t="str">
        <f t="array" ref="F40">IFERROR(INDEX(入力用シート!$C$7:$N$61,MATCH(22,入力用シート!$O$7:$O$61,0),2),"")</f>
        <v/>
      </c>
      <c r="G40" s="74"/>
      <c r="H40" s="74"/>
      <c r="I40" s="74"/>
      <c r="J40" s="75"/>
      <c r="K40" s="102" t="str">
        <f t="array" ref="K40">IFERROR(INDEX(入力用シート!$C$7:$N$61,MATCH(22,入力用シート!$O$7:$O$61,0),5),"")</f>
        <v/>
      </c>
      <c r="L40" s="30"/>
      <c r="M40" s="103"/>
      <c r="N40" s="88"/>
      <c r="O40" s="64"/>
      <c r="P40" s="89"/>
      <c r="Q40" s="73" t="str">
        <f t="array" ref="Q40">IFERROR(INDEX(入力用シート!$C$66:$N$105,MATCH(22,入力用シート!$O$66:$O$105,0),2),"")</f>
        <v/>
      </c>
      <c r="R40" s="74"/>
      <c r="S40" s="74"/>
      <c r="T40" s="74"/>
      <c r="U40" s="75"/>
      <c r="V40" s="102" t="str">
        <f t="array" ref="V40">IFERROR(INDEX(入力用シート!$C$66:$N$105,MATCH(22,入力用シート!$O$66:$O$105,0),5),"")</f>
        <v/>
      </c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</row>
    <row r="41" spans="1:43" ht="13.5" customHeight="1" x14ac:dyDescent="0.3">
      <c r="A41" s="30"/>
      <c r="B41" s="103"/>
      <c r="C41" s="88"/>
      <c r="D41" s="64"/>
      <c r="E41" s="89"/>
      <c r="F41" s="76" t="str">
        <f t="array" ref="F41">IFERROR(INDEX(入力用シート!$C$7:$N$61,MATCH(22,入力用シート!$O$7:$O$61,0),1),"")</f>
        <v/>
      </c>
      <c r="G41" s="77"/>
      <c r="H41" s="77"/>
      <c r="I41" s="77"/>
      <c r="J41" s="78"/>
      <c r="K41" s="103"/>
      <c r="L41" s="30"/>
      <c r="M41" s="103"/>
      <c r="N41" s="88"/>
      <c r="O41" s="64"/>
      <c r="P41" s="89"/>
      <c r="Q41" s="76" t="str">
        <f t="array" ref="Q41">IFERROR(INDEX(入力用シート!$C$66:$N$105,MATCH(22,入力用シート!$O$66:$O$105,0),1),"")</f>
        <v/>
      </c>
      <c r="R41" s="77"/>
      <c r="S41" s="77"/>
      <c r="T41" s="77"/>
      <c r="U41" s="78"/>
      <c r="V41" s="103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</row>
    <row r="42" spans="1:43" ht="13.5" customHeight="1" x14ac:dyDescent="0.3">
      <c r="A42" s="30"/>
      <c r="B42" s="103"/>
      <c r="C42" s="88"/>
      <c r="D42" s="64"/>
      <c r="E42" s="89"/>
      <c r="F42" s="79"/>
      <c r="G42" s="80"/>
      <c r="H42" s="80"/>
      <c r="I42" s="80"/>
      <c r="J42" s="81"/>
      <c r="K42" s="104"/>
      <c r="L42" s="30"/>
      <c r="M42" s="103"/>
      <c r="N42" s="88"/>
      <c r="O42" s="64"/>
      <c r="P42" s="89"/>
      <c r="Q42" s="79"/>
      <c r="R42" s="80"/>
      <c r="S42" s="80"/>
      <c r="T42" s="80"/>
      <c r="U42" s="81"/>
      <c r="V42" s="104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</row>
    <row r="43" spans="1:43" ht="13.5" customHeight="1" x14ac:dyDescent="0.3">
      <c r="A43" s="30"/>
      <c r="B43" s="103"/>
      <c r="C43" s="88"/>
      <c r="D43" s="64"/>
      <c r="E43" s="89"/>
      <c r="F43" s="73" t="str">
        <f t="array" ref="F43">IFERROR(INDEX(入力用シート!$C$7:$N$61,MATCH(23,入力用シート!$O$7:$O$61,0),2),"")</f>
        <v/>
      </c>
      <c r="G43" s="74"/>
      <c r="H43" s="74"/>
      <c r="I43" s="74"/>
      <c r="J43" s="75"/>
      <c r="K43" s="102" t="str">
        <f t="array" ref="K43">IFERROR(INDEX(入力用シート!$C$7:$N$61,MATCH(23,入力用シート!$O$7:$O$61,0),5),"")</f>
        <v/>
      </c>
      <c r="L43" s="30"/>
      <c r="M43" s="103"/>
      <c r="N43" s="88"/>
      <c r="O43" s="64"/>
      <c r="P43" s="89"/>
      <c r="Q43" s="73" t="str">
        <f t="array" ref="Q43">IFERROR(INDEX(入力用シート!$C$66:$N$105,MATCH(23,入力用シート!$O$66:$O$105,0),2),"")</f>
        <v/>
      </c>
      <c r="R43" s="74"/>
      <c r="S43" s="74"/>
      <c r="T43" s="74"/>
      <c r="U43" s="75"/>
      <c r="V43" s="102" t="str">
        <f t="array" ref="V43">IFERROR(INDEX(入力用シート!$C$66:$N$105,MATCH(23,入力用シート!$O$66:$O$105,0),5),"")</f>
        <v/>
      </c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</row>
    <row r="44" spans="1:43" ht="13.5" customHeight="1" x14ac:dyDescent="0.3">
      <c r="A44" s="30"/>
      <c r="B44" s="103"/>
      <c r="C44" s="88"/>
      <c r="D44" s="64"/>
      <c r="E44" s="89"/>
      <c r="F44" s="76" t="str">
        <f t="array" ref="F44">IFERROR(INDEX(入力用シート!$C$7:$N$61,MATCH(23,入力用シート!$O$7:$O$61,0),1),"")</f>
        <v/>
      </c>
      <c r="G44" s="77"/>
      <c r="H44" s="77"/>
      <c r="I44" s="77"/>
      <c r="J44" s="78"/>
      <c r="K44" s="103"/>
      <c r="L44" s="30"/>
      <c r="M44" s="103"/>
      <c r="N44" s="88"/>
      <c r="O44" s="64"/>
      <c r="P44" s="89"/>
      <c r="Q44" s="76" t="str">
        <f t="array" ref="Q44">IFERROR(INDEX(入力用シート!$C$66:$N$105,MATCH(23,入力用シート!$O$66:$O$105,0),1),"")</f>
        <v/>
      </c>
      <c r="R44" s="77"/>
      <c r="S44" s="77"/>
      <c r="T44" s="77"/>
      <c r="U44" s="78"/>
      <c r="V44" s="103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</row>
    <row r="45" spans="1:43" ht="13.5" customHeight="1" x14ac:dyDescent="0.3">
      <c r="A45" s="30"/>
      <c r="B45" s="103"/>
      <c r="C45" s="88"/>
      <c r="D45" s="64"/>
      <c r="E45" s="89"/>
      <c r="F45" s="79"/>
      <c r="G45" s="80"/>
      <c r="H45" s="80"/>
      <c r="I45" s="80"/>
      <c r="J45" s="81"/>
      <c r="K45" s="104"/>
      <c r="L45" s="30"/>
      <c r="M45" s="103"/>
      <c r="N45" s="88"/>
      <c r="O45" s="64"/>
      <c r="P45" s="89"/>
      <c r="Q45" s="79"/>
      <c r="R45" s="80"/>
      <c r="S45" s="80"/>
      <c r="T45" s="80"/>
      <c r="U45" s="81"/>
      <c r="V45" s="104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</row>
    <row r="46" spans="1:43" ht="13.5" customHeight="1" x14ac:dyDescent="0.3">
      <c r="A46" s="30"/>
      <c r="B46" s="103"/>
      <c r="C46" s="88"/>
      <c r="D46" s="64"/>
      <c r="E46" s="89"/>
      <c r="F46" s="73" t="str">
        <f t="array" ref="F46">IFERROR(INDEX(入力用シート!$C$7:$N$61,MATCH(24,入力用シート!$O$7:$O$61,0),2),"")</f>
        <v/>
      </c>
      <c r="G46" s="74"/>
      <c r="H46" s="74"/>
      <c r="I46" s="74"/>
      <c r="J46" s="75"/>
      <c r="K46" s="102" t="str">
        <f t="array" ref="K46">IFERROR(INDEX(入力用シート!$C$7:$N$61,MATCH(24,入力用シート!$O$7:$O$61,0),5),"")</f>
        <v/>
      </c>
      <c r="L46" s="30"/>
      <c r="M46" s="103"/>
      <c r="N46" s="88"/>
      <c r="O46" s="64"/>
      <c r="P46" s="89"/>
      <c r="Q46" s="73" t="str">
        <f t="array" ref="Q46">IFERROR(INDEX(入力用シート!$C$66:$N$105,MATCH(24,入力用シート!$O$66:$O$105,0),2),"")</f>
        <v/>
      </c>
      <c r="R46" s="74"/>
      <c r="S46" s="74"/>
      <c r="T46" s="74"/>
      <c r="U46" s="75"/>
      <c r="V46" s="102" t="str">
        <f t="array" ref="V46">IFERROR(INDEX(入力用シート!$C$66:$N$105,MATCH(24,入力用シート!$O$66:$O$105,0),5),"")</f>
        <v/>
      </c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</row>
    <row r="47" spans="1:43" ht="13.5" customHeight="1" x14ac:dyDescent="0.3">
      <c r="A47" s="30"/>
      <c r="B47" s="103"/>
      <c r="C47" s="88"/>
      <c r="D47" s="64"/>
      <c r="E47" s="89"/>
      <c r="F47" s="76" t="str">
        <f t="array" ref="F47">IFERROR(INDEX(入力用シート!$C$7:$N$61,MATCH(24,入力用シート!$O$7:$O$61,0),1),"")</f>
        <v/>
      </c>
      <c r="G47" s="77"/>
      <c r="H47" s="77"/>
      <c r="I47" s="77"/>
      <c r="J47" s="78"/>
      <c r="K47" s="103"/>
      <c r="L47" s="30"/>
      <c r="M47" s="103"/>
      <c r="N47" s="88"/>
      <c r="O47" s="64"/>
      <c r="P47" s="89"/>
      <c r="Q47" s="76" t="str">
        <f t="array" ref="Q47">IFERROR(INDEX(入力用シート!$C$66:$N$105,MATCH(24,入力用シート!$O$66:$O$105,0),1),"")</f>
        <v/>
      </c>
      <c r="R47" s="77"/>
      <c r="S47" s="77"/>
      <c r="T47" s="77"/>
      <c r="U47" s="78"/>
      <c r="V47" s="103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</row>
    <row r="48" spans="1:43" ht="13.5" customHeight="1" x14ac:dyDescent="0.3">
      <c r="A48" s="30"/>
      <c r="B48" s="103"/>
      <c r="C48" s="88"/>
      <c r="D48" s="64"/>
      <c r="E48" s="89"/>
      <c r="F48" s="79"/>
      <c r="G48" s="80"/>
      <c r="H48" s="80"/>
      <c r="I48" s="80"/>
      <c r="J48" s="81"/>
      <c r="K48" s="104"/>
      <c r="L48" s="30"/>
      <c r="M48" s="103"/>
      <c r="N48" s="88"/>
      <c r="O48" s="64"/>
      <c r="P48" s="89"/>
      <c r="Q48" s="79"/>
      <c r="R48" s="80"/>
      <c r="S48" s="80"/>
      <c r="T48" s="80"/>
      <c r="U48" s="81"/>
      <c r="V48" s="104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</row>
    <row r="49" spans="1:43" ht="13.5" customHeight="1" x14ac:dyDescent="0.3">
      <c r="A49" s="30"/>
      <c r="B49" s="103"/>
      <c r="C49" s="88"/>
      <c r="D49" s="64"/>
      <c r="E49" s="89"/>
      <c r="F49" s="73" t="str">
        <f t="array" ref="F49">IFERROR(INDEX(入力用シート!$C$7:$N$61,MATCH(25,入力用シート!$O$7:$O$61,0),2),"")</f>
        <v/>
      </c>
      <c r="G49" s="74"/>
      <c r="H49" s="74"/>
      <c r="I49" s="74"/>
      <c r="J49" s="75"/>
      <c r="K49" s="102" t="str">
        <f t="array" ref="K49">IFERROR(INDEX(入力用シート!$C$7:$N$61,MATCH(25,入力用シート!$O$7:$O$61,0),5),"")</f>
        <v/>
      </c>
      <c r="L49" s="30"/>
      <c r="M49" s="103"/>
      <c r="N49" s="88"/>
      <c r="O49" s="64"/>
      <c r="P49" s="89"/>
      <c r="Q49" s="73" t="str">
        <f t="array" ref="Q49">IFERROR(INDEX(入力用シート!$C$66:$N$105,MATCH(25,入力用シート!$O$66:$O$105,0),2),"")</f>
        <v/>
      </c>
      <c r="R49" s="74"/>
      <c r="S49" s="74"/>
      <c r="T49" s="74"/>
      <c r="U49" s="75"/>
      <c r="V49" s="102" t="str">
        <f t="array" ref="V49">IFERROR(INDEX(入力用シート!$C$66:$N$105,MATCH(25,入力用シート!$O$66:$O$105,0),5),"")</f>
        <v/>
      </c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</row>
    <row r="50" spans="1:43" ht="13.5" customHeight="1" x14ac:dyDescent="0.3">
      <c r="A50" s="30"/>
      <c r="B50" s="103"/>
      <c r="C50" s="88"/>
      <c r="D50" s="64"/>
      <c r="E50" s="89"/>
      <c r="F50" s="76" t="str">
        <f t="array" ref="F50">IFERROR(INDEX(入力用シート!$C$7:$N$61,MATCH(25,入力用シート!$O$7:$O$61,0),1),"")</f>
        <v/>
      </c>
      <c r="G50" s="77"/>
      <c r="H50" s="77"/>
      <c r="I50" s="77"/>
      <c r="J50" s="78"/>
      <c r="K50" s="103"/>
      <c r="L50" s="30"/>
      <c r="M50" s="103"/>
      <c r="N50" s="88"/>
      <c r="O50" s="64"/>
      <c r="P50" s="89"/>
      <c r="Q50" s="76" t="str">
        <f t="array" ref="Q50">IFERROR(INDEX(入力用シート!$C$66:$N$105,MATCH(25,入力用シート!$O$66:$O$105,0),1),"")</f>
        <v/>
      </c>
      <c r="R50" s="77"/>
      <c r="S50" s="77"/>
      <c r="T50" s="77"/>
      <c r="U50" s="78"/>
      <c r="V50" s="103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</row>
    <row r="51" spans="1:43" ht="13.5" customHeight="1" x14ac:dyDescent="0.3">
      <c r="A51" s="30"/>
      <c r="B51" s="103"/>
      <c r="C51" s="88"/>
      <c r="D51" s="64"/>
      <c r="E51" s="89"/>
      <c r="F51" s="79"/>
      <c r="G51" s="80"/>
      <c r="H51" s="80"/>
      <c r="I51" s="80"/>
      <c r="J51" s="81"/>
      <c r="K51" s="104"/>
      <c r="L51" s="30"/>
      <c r="M51" s="103"/>
      <c r="N51" s="88"/>
      <c r="O51" s="64"/>
      <c r="P51" s="89"/>
      <c r="Q51" s="79"/>
      <c r="R51" s="80"/>
      <c r="S51" s="80"/>
      <c r="T51" s="80"/>
      <c r="U51" s="81"/>
      <c r="V51" s="104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</row>
    <row r="52" spans="1:43" ht="13.5" customHeight="1" x14ac:dyDescent="0.3">
      <c r="A52" s="30"/>
      <c r="B52" s="103"/>
      <c r="C52" s="88"/>
      <c r="D52" s="64"/>
      <c r="E52" s="89"/>
      <c r="F52" s="73" t="str">
        <f t="array" ref="F52">IFERROR(INDEX(入力用シート!$C$7:$N$61,MATCH(26,入力用シート!$O$7:$O$61,0),2),"")</f>
        <v/>
      </c>
      <c r="G52" s="74"/>
      <c r="H52" s="74"/>
      <c r="I52" s="74"/>
      <c r="J52" s="75"/>
      <c r="K52" s="102" t="str">
        <f t="array" ref="K52">IFERROR(INDEX(入力用シート!$C$7:$N$61,MATCH(26,入力用シート!$O$7:$O$61,0),5),"")</f>
        <v/>
      </c>
      <c r="L52" s="30"/>
      <c r="M52" s="103"/>
      <c r="N52" s="88"/>
      <c r="O52" s="64"/>
      <c r="P52" s="89"/>
      <c r="Q52" s="73" t="str">
        <f t="array" ref="Q52">IFERROR(INDEX(入力用シート!$C$66:$N$105,MATCH(26,入力用シート!$O$66:$O$105,0),2),"")</f>
        <v/>
      </c>
      <c r="R52" s="74"/>
      <c r="S52" s="74"/>
      <c r="T52" s="74"/>
      <c r="U52" s="75"/>
      <c r="V52" s="102" t="str">
        <f t="array" ref="V52">IFERROR(INDEX(入力用シート!$C$66:$N$105,MATCH(26,入力用シート!$O$66:$O$105,0),5),"")</f>
        <v/>
      </c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</row>
    <row r="53" spans="1:43" ht="13.5" customHeight="1" x14ac:dyDescent="0.3">
      <c r="A53" s="30"/>
      <c r="B53" s="103"/>
      <c r="C53" s="88"/>
      <c r="D53" s="64"/>
      <c r="E53" s="89"/>
      <c r="F53" s="76" t="str">
        <f t="array" ref="F53">IFERROR(INDEX(入力用シート!$C$7:$N$61,MATCH(26,入力用シート!$O$7:$O$61,0),1),"")</f>
        <v/>
      </c>
      <c r="G53" s="77"/>
      <c r="H53" s="77"/>
      <c r="I53" s="77"/>
      <c r="J53" s="78"/>
      <c r="K53" s="103"/>
      <c r="L53" s="30"/>
      <c r="M53" s="103"/>
      <c r="N53" s="88"/>
      <c r="O53" s="64"/>
      <c r="P53" s="89"/>
      <c r="Q53" s="76" t="str">
        <f t="array" ref="Q53">IFERROR(INDEX(入力用シート!$C$66:$N$105,MATCH(26,入力用シート!$O$66:$O$105,0),1),"")</f>
        <v/>
      </c>
      <c r="R53" s="77"/>
      <c r="S53" s="77"/>
      <c r="T53" s="77"/>
      <c r="U53" s="78"/>
      <c r="V53" s="103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</row>
    <row r="54" spans="1:43" ht="13.5" customHeight="1" x14ac:dyDescent="0.3">
      <c r="A54" s="30"/>
      <c r="B54" s="103"/>
      <c r="C54" s="88"/>
      <c r="D54" s="64"/>
      <c r="E54" s="89"/>
      <c r="F54" s="79"/>
      <c r="G54" s="80"/>
      <c r="H54" s="80"/>
      <c r="I54" s="80"/>
      <c r="J54" s="81"/>
      <c r="K54" s="104"/>
      <c r="L54" s="30"/>
      <c r="M54" s="104"/>
      <c r="N54" s="79"/>
      <c r="O54" s="80"/>
      <c r="P54" s="81"/>
      <c r="Q54" s="79"/>
      <c r="R54" s="80"/>
      <c r="S54" s="80"/>
      <c r="T54" s="80"/>
      <c r="U54" s="81"/>
      <c r="V54" s="104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</row>
    <row r="55" spans="1:43" ht="13.5" customHeight="1" x14ac:dyDescent="0.3">
      <c r="A55" s="30"/>
      <c r="B55" s="103"/>
      <c r="C55" s="88"/>
      <c r="D55" s="64"/>
      <c r="E55" s="89"/>
      <c r="F55" s="73" t="str">
        <f t="array" ref="F55">IFERROR(INDEX(入力用シート!$C$7:$N$61,MATCH(27,入力用シート!$O$7:$O$61,0),2),"")</f>
        <v/>
      </c>
      <c r="G55" s="74"/>
      <c r="H55" s="74"/>
      <c r="I55" s="74"/>
      <c r="J55" s="75"/>
      <c r="K55" s="102" t="str">
        <f t="array" ref="K55">IFERROR(INDEX(入力用シート!$C$7:$N$61,MATCH(27,入力用シート!$O$7:$O$61,0),5),"")</f>
        <v/>
      </c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</row>
    <row r="56" spans="1:43" ht="13.5" customHeight="1" x14ac:dyDescent="0.3">
      <c r="A56" s="30"/>
      <c r="B56" s="103"/>
      <c r="C56" s="88"/>
      <c r="D56" s="64"/>
      <c r="E56" s="89"/>
      <c r="F56" s="76" t="str">
        <f t="array" ref="F56">IFERROR(INDEX(入力用シート!$C$7:$N$61,MATCH(27,入力用シート!$O$7:$O$61,0),1),"")</f>
        <v/>
      </c>
      <c r="G56" s="77"/>
      <c r="H56" s="77"/>
      <c r="I56" s="77"/>
      <c r="J56" s="78"/>
      <c r="K56" s="103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</row>
    <row r="57" spans="1:43" ht="13.5" customHeight="1" x14ac:dyDescent="0.3">
      <c r="A57" s="30"/>
      <c r="B57" s="104"/>
      <c r="C57" s="79"/>
      <c r="D57" s="80"/>
      <c r="E57" s="81"/>
      <c r="F57" s="79"/>
      <c r="G57" s="80"/>
      <c r="H57" s="80"/>
      <c r="I57" s="80"/>
      <c r="J57" s="81"/>
      <c r="K57" s="104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</row>
    <row r="58" spans="1:43" ht="7.5" customHeight="1" x14ac:dyDescent="0.3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43" ht="13.5" customHeight="1" x14ac:dyDescent="0.3">
      <c r="A59" s="30"/>
      <c r="B59" s="30"/>
      <c r="C59" s="106" t="s">
        <v>80</v>
      </c>
      <c r="D59" s="64"/>
      <c r="E59" s="101"/>
      <c r="F59" s="80"/>
      <c r="G59" s="80"/>
      <c r="H59" s="80"/>
      <c r="I59" s="80"/>
      <c r="J59" s="30"/>
      <c r="K59" s="30"/>
      <c r="L59" s="30"/>
      <c r="M59" s="30"/>
      <c r="N59" s="106" t="s">
        <v>81</v>
      </c>
      <c r="O59" s="64"/>
      <c r="P59" s="101"/>
      <c r="Q59" s="80"/>
      <c r="R59" s="80"/>
      <c r="S59" s="80"/>
      <c r="T59" s="8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</row>
    <row r="60" spans="1:43" ht="12" customHeight="1" x14ac:dyDescent="0.3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3" ht="12" customHeight="1" x14ac:dyDescent="0.3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</row>
    <row r="62" spans="1:43" ht="12" customHeight="1" x14ac:dyDescent="0.3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</row>
    <row r="63" spans="1:43" ht="12" customHeigh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</row>
    <row r="64" spans="1:43" ht="12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</row>
    <row r="65" spans="1:43" ht="12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</row>
    <row r="66" spans="1:43" ht="12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</row>
    <row r="67" spans="1:43" ht="12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</row>
    <row r="68" spans="1:43" ht="12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</row>
    <row r="69" spans="1:43" ht="12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</row>
    <row r="70" spans="1:43" ht="12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</row>
    <row r="71" spans="1:43" ht="12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</row>
    <row r="72" spans="1:43" ht="12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</row>
    <row r="73" spans="1:43" ht="12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</row>
    <row r="74" spans="1:43" ht="12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</row>
    <row r="75" spans="1:43" ht="12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</row>
    <row r="76" spans="1:43" ht="12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</row>
    <row r="77" spans="1:43" ht="12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</row>
    <row r="78" spans="1:43" ht="12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</row>
    <row r="79" spans="1:43" ht="12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</row>
    <row r="80" spans="1:43" ht="12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</row>
    <row r="81" spans="1:43" ht="12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</row>
    <row r="82" spans="1:43" ht="12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</row>
    <row r="83" spans="1:43" ht="12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</row>
    <row r="84" spans="1:43" ht="12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</row>
    <row r="85" spans="1:43" ht="12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</row>
    <row r="86" spans="1:43" ht="12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</row>
    <row r="87" spans="1:43" ht="12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</row>
    <row r="88" spans="1:43" ht="12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</row>
    <row r="89" spans="1:43" ht="12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</row>
    <row r="90" spans="1:43" ht="12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</row>
    <row r="91" spans="1:43" ht="12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</row>
    <row r="92" spans="1:43" ht="12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</row>
    <row r="93" spans="1:43" ht="12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</row>
    <row r="94" spans="1:43" ht="12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</row>
    <row r="95" spans="1:43" ht="12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</row>
    <row r="96" spans="1:43" ht="12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</row>
    <row r="97" spans="1:43" ht="12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</row>
    <row r="98" spans="1:43" ht="12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</row>
    <row r="99" spans="1:43" ht="12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</row>
    <row r="100" spans="1:43" ht="12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</row>
    <row r="101" spans="1:43" ht="12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</row>
    <row r="102" spans="1:43" ht="12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</row>
    <row r="103" spans="1:43" ht="12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</row>
    <row r="104" spans="1:43" ht="12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</row>
    <row r="105" spans="1:43" ht="12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</row>
    <row r="106" spans="1:43" ht="12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</row>
    <row r="107" spans="1:43" ht="12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</row>
    <row r="108" spans="1:43" ht="12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</row>
    <row r="109" spans="1:43" ht="12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</row>
    <row r="110" spans="1:43" ht="12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</row>
    <row r="111" spans="1:43" ht="12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</row>
    <row r="112" spans="1:43" ht="12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</row>
    <row r="113" spans="1:43" ht="12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</row>
    <row r="114" spans="1:43" ht="12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</row>
    <row r="115" spans="1:43" ht="12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</row>
    <row r="116" spans="1:43" ht="12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</row>
    <row r="117" spans="1:43" ht="12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</row>
    <row r="118" spans="1:43" ht="12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</row>
    <row r="119" spans="1:43" ht="12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</row>
    <row r="120" spans="1:43" ht="12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</row>
    <row r="121" spans="1:43" ht="12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</row>
    <row r="122" spans="1:43" ht="12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</row>
    <row r="123" spans="1:43" ht="12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</row>
    <row r="124" spans="1:43" ht="12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</row>
    <row r="125" spans="1:43" ht="12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</row>
    <row r="126" spans="1:43" ht="12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</row>
    <row r="127" spans="1:43" ht="12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</row>
    <row r="128" spans="1:43" ht="12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</row>
    <row r="129" spans="1:43" ht="12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</row>
    <row r="130" spans="1:43" ht="12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</row>
    <row r="131" spans="1:43" ht="12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</row>
    <row r="132" spans="1:43" ht="12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</row>
    <row r="133" spans="1:43" ht="12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</row>
    <row r="134" spans="1:43" ht="12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</row>
    <row r="135" spans="1:43" ht="12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</row>
    <row r="136" spans="1:43" ht="12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</row>
    <row r="137" spans="1:43" ht="12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</row>
    <row r="138" spans="1:43" ht="12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</row>
    <row r="139" spans="1:43" ht="12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</row>
    <row r="140" spans="1:43" ht="12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</row>
    <row r="141" spans="1:43" ht="12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</row>
    <row r="142" spans="1:43" ht="12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</row>
    <row r="143" spans="1:43" ht="12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</row>
    <row r="144" spans="1:43" ht="12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</row>
    <row r="145" spans="1:43" ht="12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</row>
    <row r="146" spans="1:43" ht="12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</row>
    <row r="147" spans="1:43" ht="12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</row>
    <row r="148" spans="1:43" ht="12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</row>
    <row r="149" spans="1:43" ht="12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</row>
    <row r="150" spans="1:43" ht="12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</row>
    <row r="151" spans="1:43" ht="12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</row>
    <row r="152" spans="1:43" ht="12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</row>
    <row r="153" spans="1:43" ht="12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</row>
    <row r="154" spans="1:43" ht="12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</row>
    <row r="155" spans="1:43" ht="12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</row>
    <row r="156" spans="1:43" ht="12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</row>
    <row r="157" spans="1:43" ht="12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</row>
    <row r="158" spans="1:43" ht="12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</row>
    <row r="159" spans="1:43" ht="12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</row>
    <row r="160" spans="1:43" ht="12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</row>
    <row r="161" spans="1:43" ht="12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</row>
    <row r="162" spans="1:43" ht="12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</row>
    <row r="163" spans="1:43" ht="12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</row>
    <row r="164" spans="1:43" ht="12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</row>
    <row r="165" spans="1:43" ht="12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</row>
    <row r="166" spans="1:43" ht="12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</row>
    <row r="167" spans="1:43" ht="12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</row>
    <row r="168" spans="1:43" ht="12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</row>
    <row r="169" spans="1:43" ht="12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</row>
    <row r="170" spans="1:43" ht="12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</row>
    <row r="171" spans="1:43" ht="12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</row>
    <row r="172" spans="1:43" ht="12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</row>
    <row r="173" spans="1:43" ht="12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</row>
    <row r="174" spans="1:43" ht="12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</row>
    <row r="175" spans="1:43" ht="12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</row>
    <row r="176" spans="1:43" ht="12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</row>
    <row r="177" spans="1:43" ht="12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</row>
    <row r="178" spans="1:43" ht="12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</row>
    <row r="179" spans="1:43" ht="12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</row>
    <row r="180" spans="1:43" ht="12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</row>
    <row r="181" spans="1:43" ht="12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</row>
    <row r="182" spans="1:43" ht="12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</row>
    <row r="183" spans="1:43" ht="12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</row>
    <row r="184" spans="1:43" ht="12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</row>
    <row r="185" spans="1:43" ht="12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</row>
    <row r="186" spans="1:43" ht="12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</row>
    <row r="187" spans="1:43" ht="12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</row>
    <row r="188" spans="1:43" ht="12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</row>
    <row r="189" spans="1:43" ht="12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</row>
    <row r="190" spans="1:43" ht="12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</row>
    <row r="191" spans="1:43" ht="12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</row>
    <row r="192" spans="1:43" ht="12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</row>
    <row r="193" spans="1:43" ht="12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</row>
    <row r="194" spans="1:43" ht="12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</row>
    <row r="195" spans="1:43" ht="12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</row>
    <row r="196" spans="1:43" ht="12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</row>
    <row r="197" spans="1:43" ht="12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</row>
    <row r="198" spans="1:43" ht="12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</row>
    <row r="199" spans="1:43" ht="12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</row>
    <row r="200" spans="1:43" ht="12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</row>
    <row r="201" spans="1:43" ht="12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</row>
    <row r="202" spans="1:43" ht="12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</row>
    <row r="203" spans="1:43" ht="12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</row>
    <row r="204" spans="1:43" ht="12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</row>
    <row r="205" spans="1:43" ht="12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</row>
    <row r="206" spans="1:43" ht="12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</row>
    <row r="207" spans="1:43" ht="12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</row>
    <row r="208" spans="1:43" ht="12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</row>
    <row r="209" spans="1:43" ht="12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</row>
    <row r="210" spans="1:43" ht="12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</row>
    <row r="211" spans="1:43" ht="12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</row>
    <row r="212" spans="1:43" ht="12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</row>
    <row r="213" spans="1:43" ht="12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</row>
    <row r="214" spans="1:43" ht="12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</row>
    <row r="215" spans="1:43" ht="12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</row>
    <row r="216" spans="1:43" ht="12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</row>
    <row r="217" spans="1:43" ht="12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</row>
    <row r="218" spans="1:43" ht="12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</row>
    <row r="219" spans="1:43" ht="12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</row>
    <row r="220" spans="1:43" ht="12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</row>
    <row r="221" spans="1:43" ht="12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</row>
    <row r="222" spans="1:43" ht="12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</row>
    <row r="223" spans="1:43" ht="12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</row>
    <row r="224" spans="1:43" ht="12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</row>
    <row r="225" spans="1:43" ht="12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</row>
    <row r="226" spans="1:43" ht="12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</row>
    <row r="227" spans="1:43" ht="12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</row>
    <row r="228" spans="1:43" ht="12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</row>
    <row r="229" spans="1:43" ht="12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</row>
    <row r="230" spans="1:43" ht="12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</row>
    <row r="231" spans="1:43" ht="12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</row>
    <row r="232" spans="1:43" ht="12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</row>
    <row r="233" spans="1:43" ht="12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</row>
    <row r="234" spans="1:43" ht="12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</row>
    <row r="235" spans="1:43" ht="12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</row>
    <row r="236" spans="1:43" ht="12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</row>
    <row r="237" spans="1:43" ht="12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</row>
    <row r="238" spans="1:43" ht="12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</row>
    <row r="239" spans="1:43" ht="12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</row>
    <row r="240" spans="1:43" ht="12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</row>
    <row r="241" spans="1:43" ht="12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</row>
    <row r="242" spans="1:43" ht="12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</row>
    <row r="243" spans="1:43" ht="12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</row>
    <row r="244" spans="1:43" ht="12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</row>
    <row r="245" spans="1:43" ht="12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</row>
    <row r="246" spans="1:43" ht="12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</row>
    <row r="247" spans="1:43" ht="12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</row>
    <row r="248" spans="1:43" ht="12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</row>
    <row r="249" spans="1:43" ht="12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</row>
    <row r="250" spans="1:43" ht="12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</row>
    <row r="251" spans="1:43" ht="12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</row>
    <row r="252" spans="1:43" ht="12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</row>
    <row r="253" spans="1:43" ht="12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</row>
    <row r="254" spans="1:43" ht="12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</row>
    <row r="255" spans="1:43" ht="12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</row>
    <row r="256" spans="1:43" ht="12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</row>
    <row r="257" spans="1:43" ht="12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</row>
    <row r="258" spans="1:43" ht="12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</row>
    <row r="259" spans="1:43" ht="12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</row>
    <row r="260" spans="1:43" ht="12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</row>
    <row r="261" spans="1:43" ht="12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</row>
    <row r="262" spans="1:43" ht="12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</row>
    <row r="263" spans="1:43" ht="12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</row>
    <row r="264" spans="1:43" ht="12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</row>
    <row r="265" spans="1:43" ht="12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</row>
    <row r="266" spans="1:43" ht="12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</row>
    <row r="267" spans="1:43" ht="12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</row>
    <row r="268" spans="1:43" ht="12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</row>
    <row r="269" spans="1:43" ht="12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</row>
    <row r="270" spans="1:43" ht="12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</row>
    <row r="271" spans="1:43" ht="12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</row>
    <row r="272" spans="1:43" ht="12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</row>
    <row r="273" spans="1:43" ht="12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</row>
    <row r="274" spans="1:43" ht="12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</row>
    <row r="275" spans="1:43" ht="12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</row>
    <row r="276" spans="1:43" ht="12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</row>
    <row r="277" spans="1:43" ht="12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</row>
    <row r="278" spans="1:43" ht="12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</row>
    <row r="279" spans="1:43" ht="12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</row>
    <row r="280" spans="1:43" ht="12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</row>
    <row r="281" spans="1:43" ht="12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</row>
    <row r="282" spans="1:43" ht="12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</row>
    <row r="283" spans="1:43" ht="12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</row>
    <row r="284" spans="1:43" ht="12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</row>
    <row r="285" spans="1:43" ht="12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</row>
    <row r="286" spans="1:43" ht="12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</row>
    <row r="287" spans="1:43" ht="12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</row>
    <row r="288" spans="1:43" ht="12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</row>
    <row r="289" spans="1:43" ht="12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</row>
    <row r="290" spans="1:43" ht="12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</row>
    <row r="291" spans="1:43" ht="12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</row>
    <row r="292" spans="1:43" ht="12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</row>
    <row r="293" spans="1:43" ht="12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</row>
    <row r="294" spans="1:43" ht="12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</row>
    <row r="295" spans="1:43" ht="12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</row>
    <row r="296" spans="1:43" ht="12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</row>
    <row r="297" spans="1:43" ht="12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</row>
    <row r="298" spans="1:43" ht="12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</row>
    <row r="299" spans="1:43" ht="12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</row>
    <row r="300" spans="1:43" ht="12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</row>
    <row r="301" spans="1:43" ht="12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</row>
    <row r="302" spans="1:43" ht="12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</row>
    <row r="303" spans="1:43" ht="12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</row>
    <row r="304" spans="1:43" ht="12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</row>
    <row r="305" spans="1:43" ht="12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</row>
    <row r="306" spans="1:43" ht="12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</row>
    <row r="307" spans="1:43" ht="12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</row>
    <row r="308" spans="1:43" ht="12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</row>
    <row r="309" spans="1:43" ht="12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</row>
    <row r="310" spans="1:43" ht="12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</row>
    <row r="311" spans="1:43" ht="12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</row>
    <row r="312" spans="1:43" ht="12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</row>
    <row r="313" spans="1:43" ht="12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</row>
    <row r="314" spans="1:43" ht="12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</row>
    <row r="315" spans="1:43" ht="12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</row>
    <row r="316" spans="1:43" ht="12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</row>
    <row r="317" spans="1:43" ht="12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</row>
    <row r="318" spans="1:43" ht="12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</row>
    <row r="319" spans="1:43" ht="12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</row>
    <row r="320" spans="1:43" ht="12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</row>
    <row r="321" spans="1:43" ht="12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</row>
    <row r="322" spans="1:43" ht="12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</row>
    <row r="323" spans="1:43" ht="12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</row>
    <row r="324" spans="1:43" ht="12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</row>
    <row r="325" spans="1:43" ht="12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</row>
    <row r="326" spans="1:43" ht="12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</row>
    <row r="327" spans="1:43" ht="12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</row>
    <row r="328" spans="1:43" ht="12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</row>
    <row r="329" spans="1:43" ht="12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</row>
    <row r="330" spans="1:43" ht="12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</row>
    <row r="331" spans="1:43" ht="12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</row>
    <row r="332" spans="1:43" ht="12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</row>
    <row r="333" spans="1:43" ht="12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</row>
    <row r="334" spans="1:43" ht="12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</row>
    <row r="335" spans="1:43" ht="12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</row>
    <row r="336" spans="1:43" ht="12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</row>
    <row r="337" spans="1:43" ht="12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</row>
    <row r="338" spans="1:43" ht="12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</row>
    <row r="339" spans="1:43" ht="12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</row>
    <row r="340" spans="1:43" ht="12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</row>
    <row r="341" spans="1:43" ht="12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</row>
    <row r="342" spans="1:43" ht="12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</row>
    <row r="343" spans="1:43" ht="12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</row>
    <row r="344" spans="1:43" ht="12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</row>
    <row r="345" spans="1:43" ht="12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</row>
    <row r="346" spans="1:43" ht="12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</row>
    <row r="347" spans="1:43" ht="12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</row>
    <row r="348" spans="1:43" ht="12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</row>
    <row r="349" spans="1:43" ht="12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</row>
    <row r="350" spans="1:43" ht="12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</row>
    <row r="351" spans="1:43" ht="12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</row>
    <row r="352" spans="1:43" ht="12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</row>
    <row r="353" spans="1:43" ht="12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</row>
    <row r="354" spans="1:43" ht="12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</row>
    <row r="355" spans="1:43" ht="12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</row>
    <row r="356" spans="1:43" ht="12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</row>
    <row r="357" spans="1:43" ht="12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</row>
    <row r="358" spans="1:43" ht="12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</row>
    <row r="359" spans="1:43" ht="12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</row>
    <row r="360" spans="1:43" ht="12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</row>
    <row r="361" spans="1:43" ht="12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</row>
    <row r="362" spans="1:43" ht="12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</row>
    <row r="363" spans="1:43" ht="12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</row>
    <row r="364" spans="1:43" ht="12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</row>
    <row r="365" spans="1:43" ht="12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</row>
    <row r="366" spans="1:43" ht="12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</row>
    <row r="367" spans="1:43" ht="12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</row>
    <row r="368" spans="1:43" ht="12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</row>
    <row r="369" spans="1:43" ht="12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</row>
    <row r="370" spans="1:43" ht="12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</row>
    <row r="371" spans="1:43" ht="12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</row>
    <row r="372" spans="1:43" ht="12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</row>
    <row r="373" spans="1:43" ht="12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</row>
    <row r="374" spans="1:43" ht="12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</row>
    <row r="375" spans="1:43" ht="12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</row>
    <row r="376" spans="1:43" ht="12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</row>
    <row r="377" spans="1:43" ht="12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</row>
    <row r="378" spans="1:43" ht="12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</row>
    <row r="379" spans="1:43" ht="12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</row>
    <row r="380" spans="1:43" ht="12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</row>
    <row r="381" spans="1:43" ht="12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</row>
    <row r="382" spans="1:43" ht="12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</row>
    <row r="383" spans="1:43" ht="12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  <c r="AP383" s="30"/>
      <c r="AQ383" s="30"/>
    </row>
    <row r="384" spans="1:43" ht="12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</row>
    <row r="385" spans="1:43" ht="12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</row>
    <row r="386" spans="1:43" ht="12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</row>
    <row r="387" spans="1:43" ht="12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  <c r="AP387" s="30"/>
      <c r="AQ387" s="30"/>
    </row>
    <row r="388" spans="1:43" ht="12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</row>
    <row r="389" spans="1:43" ht="12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</row>
    <row r="390" spans="1:43" ht="12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  <c r="AP390" s="30"/>
      <c r="AQ390" s="30"/>
    </row>
    <row r="391" spans="1:43" ht="12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  <c r="AP391" s="30"/>
      <c r="AQ391" s="30"/>
    </row>
    <row r="392" spans="1:43" ht="12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  <c r="AP392" s="30"/>
      <c r="AQ392" s="30"/>
    </row>
    <row r="393" spans="1:43" ht="12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</row>
    <row r="394" spans="1:43" ht="12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</row>
    <row r="395" spans="1:43" ht="12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</row>
    <row r="396" spans="1:43" ht="12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</row>
    <row r="397" spans="1:43" ht="12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</row>
    <row r="398" spans="1:43" ht="12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</row>
    <row r="399" spans="1:43" ht="12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</row>
    <row r="400" spans="1:43" ht="12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  <c r="AP400" s="30"/>
      <c r="AQ400" s="30"/>
    </row>
    <row r="401" spans="1:43" ht="12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  <c r="AP401" s="30"/>
      <c r="AQ401" s="30"/>
    </row>
    <row r="402" spans="1:43" ht="12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  <c r="AP402" s="30"/>
      <c r="AQ402" s="30"/>
    </row>
    <row r="403" spans="1:43" ht="12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  <c r="AP403" s="30"/>
      <c r="AQ403" s="30"/>
    </row>
    <row r="404" spans="1:43" ht="12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  <c r="AP404" s="30"/>
      <c r="AQ404" s="30"/>
    </row>
    <row r="405" spans="1:43" ht="12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</row>
    <row r="406" spans="1:43" ht="12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  <c r="AP406" s="30"/>
      <c r="AQ406" s="30"/>
    </row>
    <row r="407" spans="1:43" ht="12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  <c r="AP407" s="30"/>
      <c r="AQ407" s="30"/>
    </row>
    <row r="408" spans="1:43" ht="12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  <c r="AP408" s="30"/>
      <c r="AQ408" s="30"/>
    </row>
    <row r="409" spans="1:43" ht="12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</row>
    <row r="410" spans="1:43" ht="12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  <c r="AP410" s="30"/>
      <c r="AQ410" s="30"/>
    </row>
    <row r="411" spans="1:43" ht="12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</row>
    <row r="412" spans="1:43" ht="12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  <c r="AP412" s="30"/>
      <c r="AQ412" s="30"/>
    </row>
    <row r="413" spans="1:43" ht="12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  <c r="AP413" s="30"/>
      <c r="AQ413" s="30"/>
    </row>
    <row r="414" spans="1:43" ht="12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  <c r="AP414" s="30"/>
      <c r="AQ414" s="30"/>
    </row>
    <row r="415" spans="1:43" ht="12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  <c r="AP415" s="30"/>
      <c r="AQ415" s="30"/>
    </row>
    <row r="416" spans="1:43" ht="12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  <c r="AP416" s="30"/>
      <c r="AQ416" s="30"/>
    </row>
    <row r="417" spans="1:43" ht="12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  <c r="AP417" s="30"/>
      <c r="AQ417" s="30"/>
    </row>
    <row r="418" spans="1:43" ht="12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  <c r="AP418" s="30"/>
      <c r="AQ418" s="30"/>
    </row>
    <row r="419" spans="1:43" ht="12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  <c r="AP419" s="30"/>
      <c r="AQ419" s="30"/>
    </row>
    <row r="420" spans="1:43" ht="12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  <c r="AP420" s="30"/>
      <c r="AQ420" s="30"/>
    </row>
    <row r="421" spans="1:43" ht="12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  <c r="AP421" s="30"/>
      <c r="AQ421" s="30"/>
    </row>
    <row r="422" spans="1:43" ht="12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  <c r="AP422" s="30"/>
      <c r="AQ422" s="30"/>
    </row>
    <row r="423" spans="1:43" ht="12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  <c r="AP423" s="30"/>
      <c r="AQ423" s="30"/>
    </row>
    <row r="424" spans="1:43" ht="12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  <c r="AP424" s="30"/>
      <c r="AQ424" s="30"/>
    </row>
    <row r="425" spans="1:43" ht="12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  <c r="AP425" s="30"/>
      <c r="AQ425" s="30"/>
    </row>
    <row r="426" spans="1:43" ht="12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  <c r="AP426" s="30"/>
      <c r="AQ426" s="30"/>
    </row>
    <row r="427" spans="1:43" ht="12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  <c r="AP427" s="30"/>
      <c r="AQ427" s="30"/>
    </row>
    <row r="428" spans="1:43" ht="12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  <c r="AP428" s="30"/>
      <c r="AQ428" s="30"/>
    </row>
    <row r="429" spans="1:43" ht="12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  <c r="AP429" s="30"/>
      <c r="AQ429" s="30"/>
    </row>
    <row r="430" spans="1:43" ht="12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  <c r="AP430" s="30"/>
      <c r="AQ430" s="30"/>
    </row>
    <row r="431" spans="1:43" ht="12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  <c r="AP431" s="30"/>
      <c r="AQ431" s="30"/>
    </row>
    <row r="432" spans="1:43" ht="12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  <c r="AP432" s="30"/>
      <c r="AQ432" s="30"/>
    </row>
    <row r="433" spans="1:43" ht="12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  <c r="AP433" s="30"/>
      <c r="AQ433" s="30"/>
    </row>
    <row r="434" spans="1:43" ht="12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</row>
    <row r="435" spans="1:43" ht="12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  <c r="AP435" s="30"/>
      <c r="AQ435" s="30"/>
    </row>
    <row r="436" spans="1:43" ht="12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  <c r="AP436" s="30"/>
      <c r="AQ436" s="30"/>
    </row>
    <row r="437" spans="1:43" ht="12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  <c r="AP437" s="30"/>
      <c r="AQ437" s="30"/>
    </row>
    <row r="438" spans="1:43" ht="12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  <c r="AP438" s="30"/>
      <c r="AQ438" s="30"/>
    </row>
    <row r="439" spans="1:43" ht="12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  <c r="AP439" s="30"/>
      <c r="AQ439" s="30"/>
    </row>
    <row r="440" spans="1:43" ht="12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  <c r="AP440" s="30"/>
      <c r="AQ440" s="30"/>
    </row>
    <row r="441" spans="1:43" ht="12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  <c r="AP441" s="30"/>
      <c r="AQ441" s="30"/>
    </row>
    <row r="442" spans="1:43" ht="12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  <c r="AP442" s="30"/>
      <c r="AQ442" s="30"/>
    </row>
    <row r="443" spans="1:43" ht="12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  <c r="AP443" s="30"/>
      <c r="AQ443" s="30"/>
    </row>
    <row r="444" spans="1:43" ht="12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  <c r="AP444" s="30"/>
      <c r="AQ444" s="30"/>
    </row>
    <row r="445" spans="1:43" ht="12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  <c r="AP445" s="30"/>
      <c r="AQ445" s="30"/>
    </row>
    <row r="446" spans="1:43" ht="12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  <c r="AP446" s="30"/>
      <c r="AQ446" s="30"/>
    </row>
    <row r="447" spans="1:43" ht="12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  <c r="AP447" s="30"/>
      <c r="AQ447" s="30"/>
    </row>
    <row r="448" spans="1:43" ht="12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  <c r="AP448" s="30"/>
      <c r="AQ448" s="30"/>
    </row>
    <row r="449" spans="1:43" ht="12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  <c r="AP449" s="30"/>
      <c r="AQ449" s="30"/>
    </row>
    <row r="450" spans="1:43" ht="12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  <c r="AP450" s="30"/>
      <c r="AQ450" s="30"/>
    </row>
    <row r="451" spans="1:43" ht="12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0"/>
      <c r="AQ451" s="30"/>
    </row>
    <row r="452" spans="1:43" ht="12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  <c r="AP452" s="30"/>
      <c r="AQ452" s="30"/>
    </row>
    <row r="453" spans="1:43" ht="12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  <c r="AP453" s="30"/>
      <c r="AQ453" s="30"/>
    </row>
    <row r="454" spans="1:43" ht="12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  <c r="AP454" s="30"/>
      <c r="AQ454" s="30"/>
    </row>
    <row r="455" spans="1:43" ht="12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</row>
    <row r="456" spans="1:43" ht="12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  <c r="AP456" s="30"/>
      <c r="AQ456" s="30"/>
    </row>
    <row r="457" spans="1:43" ht="12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  <c r="AP457" s="30"/>
      <c r="AQ457" s="30"/>
    </row>
    <row r="458" spans="1:43" ht="12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  <c r="AP458" s="30"/>
      <c r="AQ458" s="30"/>
    </row>
    <row r="459" spans="1:43" ht="12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  <c r="AP459" s="30"/>
      <c r="AQ459" s="30"/>
    </row>
    <row r="460" spans="1:43" ht="12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  <c r="AP460" s="30"/>
      <c r="AQ460" s="30"/>
    </row>
    <row r="461" spans="1:43" ht="12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  <c r="AP461" s="30"/>
      <c r="AQ461" s="30"/>
    </row>
    <row r="462" spans="1:43" ht="12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  <c r="AP462" s="30"/>
      <c r="AQ462" s="30"/>
    </row>
    <row r="463" spans="1:43" ht="12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  <c r="AP463" s="30"/>
      <c r="AQ463" s="30"/>
    </row>
    <row r="464" spans="1:43" ht="12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  <c r="AP464" s="30"/>
      <c r="AQ464" s="30"/>
    </row>
    <row r="465" spans="1:43" ht="12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  <c r="AP465" s="30"/>
      <c r="AQ465" s="30"/>
    </row>
    <row r="466" spans="1:43" ht="12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  <c r="AP466" s="30"/>
      <c r="AQ466" s="30"/>
    </row>
    <row r="467" spans="1:43" ht="12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  <c r="AP467" s="30"/>
      <c r="AQ467" s="30"/>
    </row>
    <row r="468" spans="1:43" ht="12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  <c r="AP468" s="30"/>
      <c r="AQ468" s="30"/>
    </row>
    <row r="469" spans="1:43" ht="12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  <c r="AP469" s="30"/>
      <c r="AQ469" s="30"/>
    </row>
    <row r="470" spans="1:43" ht="12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  <c r="AP470" s="30"/>
      <c r="AQ470" s="30"/>
    </row>
    <row r="471" spans="1:43" ht="12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  <c r="AP471" s="30"/>
      <c r="AQ471" s="30"/>
    </row>
    <row r="472" spans="1:43" ht="12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  <c r="AP472" s="30"/>
      <c r="AQ472" s="30"/>
    </row>
    <row r="473" spans="1:43" ht="12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  <c r="AP473" s="30"/>
      <c r="AQ473" s="30"/>
    </row>
    <row r="474" spans="1:43" ht="12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  <c r="AP474" s="30"/>
      <c r="AQ474" s="30"/>
    </row>
    <row r="475" spans="1:43" ht="12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  <c r="AP475" s="30"/>
      <c r="AQ475" s="30"/>
    </row>
    <row r="476" spans="1:43" ht="12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  <c r="AP476" s="30"/>
      <c r="AQ476" s="30"/>
    </row>
    <row r="477" spans="1:43" ht="12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  <c r="AP477" s="30"/>
      <c r="AQ477" s="30"/>
    </row>
    <row r="478" spans="1:43" ht="12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  <c r="AP478" s="30"/>
      <c r="AQ478" s="30"/>
    </row>
    <row r="479" spans="1:43" ht="12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  <c r="AP479" s="30"/>
      <c r="AQ479" s="30"/>
    </row>
    <row r="480" spans="1:43" ht="12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  <c r="AP480" s="30"/>
      <c r="AQ480" s="30"/>
    </row>
    <row r="481" spans="1:43" ht="12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  <c r="AP481" s="30"/>
      <c r="AQ481" s="30"/>
    </row>
    <row r="482" spans="1:43" ht="12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  <c r="AP482" s="30"/>
      <c r="AQ482" s="30"/>
    </row>
    <row r="483" spans="1:43" ht="12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  <c r="AP483" s="30"/>
      <c r="AQ483" s="30"/>
    </row>
    <row r="484" spans="1:43" ht="12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  <c r="AP484" s="30"/>
      <c r="AQ484" s="30"/>
    </row>
    <row r="485" spans="1:43" ht="12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  <c r="AP485" s="30"/>
      <c r="AQ485" s="30"/>
    </row>
    <row r="486" spans="1:43" ht="12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  <c r="AP486" s="30"/>
      <c r="AQ486" s="30"/>
    </row>
    <row r="487" spans="1:43" ht="12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  <c r="AP487" s="30"/>
      <c r="AQ487" s="30"/>
    </row>
    <row r="488" spans="1:43" ht="12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  <c r="AP488" s="30"/>
      <c r="AQ488" s="30"/>
    </row>
    <row r="489" spans="1:43" ht="12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  <c r="AP489" s="30"/>
      <c r="AQ489" s="30"/>
    </row>
    <row r="490" spans="1:43" ht="12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  <c r="AP490" s="30"/>
      <c r="AQ490" s="30"/>
    </row>
    <row r="491" spans="1:43" ht="12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  <c r="AP491" s="30"/>
      <c r="AQ491" s="30"/>
    </row>
    <row r="492" spans="1:43" ht="12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  <c r="AP492" s="30"/>
      <c r="AQ492" s="30"/>
    </row>
    <row r="493" spans="1:43" ht="12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  <c r="AP493" s="30"/>
      <c r="AQ493" s="30"/>
    </row>
    <row r="494" spans="1:43" ht="12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  <c r="AP494" s="30"/>
      <c r="AQ494" s="30"/>
    </row>
    <row r="495" spans="1:43" ht="12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  <c r="AP495" s="30"/>
      <c r="AQ495" s="30"/>
    </row>
    <row r="496" spans="1:43" ht="12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  <c r="AP496" s="30"/>
      <c r="AQ496" s="30"/>
    </row>
    <row r="497" spans="1:43" ht="12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  <c r="AP497" s="30"/>
      <c r="AQ497" s="30"/>
    </row>
    <row r="498" spans="1:43" ht="12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  <c r="AP498" s="30"/>
      <c r="AQ498" s="30"/>
    </row>
    <row r="499" spans="1:43" ht="12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  <c r="AP499" s="30"/>
      <c r="AQ499" s="30"/>
    </row>
    <row r="500" spans="1:43" ht="12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  <c r="AP500" s="30"/>
      <c r="AQ500" s="30"/>
    </row>
    <row r="501" spans="1:43" ht="12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  <c r="AP501" s="30"/>
      <c r="AQ501" s="30"/>
    </row>
    <row r="502" spans="1:43" ht="12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  <c r="AP502" s="30"/>
      <c r="AQ502" s="30"/>
    </row>
    <row r="503" spans="1:43" ht="12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  <c r="AP503" s="30"/>
      <c r="AQ503" s="30"/>
    </row>
    <row r="504" spans="1:43" ht="12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  <c r="AP504" s="30"/>
      <c r="AQ504" s="30"/>
    </row>
    <row r="505" spans="1:43" ht="12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  <c r="AP505" s="30"/>
      <c r="AQ505" s="30"/>
    </row>
    <row r="506" spans="1:43" ht="12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  <c r="AP506" s="30"/>
      <c r="AQ506" s="30"/>
    </row>
    <row r="507" spans="1:43" ht="12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  <c r="AP507" s="30"/>
      <c r="AQ507" s="30"/>
    </row>
    <row r="508" spans="1:43" ht="12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  <c r="AP508" s="30"/>
      <c r="AQ508" s="30"/>
    </row>
    <row r="509" spans="1:43" ht="12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  <c r="AP509" s="30"/>
      <c r="AQ509" s="30"/>
    </row>
    <row r="510" spans="1:43" ht="12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  <c r="AP510" s="30"/>
      <c r="AQ510" s="30"/>
    </row>
    <row r="511" spans="1:43" ht="12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  <c r="AP511" s="30"/>
      <c r="AQ511" s="30"/>
    </row>
    <row r="512" spans="1:43" ht="12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  <c r="AP512" s="30"/>
      <c r="AQ512" s="30"/>
    </row>
    <row r="513" spans="1:43" ht="12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  <c r="AP513" s="30"/>
      <c r="AQ513" s="30"/>
    </row>
    <row r="514" spans="1:43" ht="12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  <c r="AP514" s="30"/>
      <c r="AQ514" s="30"/>
    </row>
    <row r="515" spans="1:43" ht="12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  <c r="AP515" s="30"/>
      <c r="AQ515" s="30"/>
    </row>
    <row r="516" spans="1:43" ht="12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  <c r="AP516" s="30"/>
      <c r="AQ516" s="30"/>
    </row>
    <row r="517" spans="1:43" ht="12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  <c r="AP517" s="30"/>
      <c r="AQ517" s="30"/>
    </row>
    <row r="518" spans="1:43" ht="12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  <c r="AP518" s="30"/>
      <c r="AQ518" s="30"/>
    </row>
    <row r="519" spans="1:43" ht="12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  <c r="AP519" s="30"/>
      <c r="AQ519" s="30"/>
    </row>
    <row r="520" spans="1:43" ht="12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  <c r="AP520" s="30"/>
      <c r="AQ520" s="30"/>
    </row>
    <row r="521" spans="1:43" ht="12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  <c r="AP521" s="30"/>
      <c r="AQ521" s="30"/>
    </row>
    <row r="522" spans="1:43" ht="12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  <c r="AP522" s="30"/>
      <c r="AQ522" s="30"/>
    </row>
    <row r="523" spans="1:43" ht="12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  <c r="AP523" s="30"/>
      <c r="AQ523" s="30"/>
    </row>
    <row r="524" spans="1:43" ht="12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  <c r="AP524" s="30"/>
      <c r="AQ524" s="30"/>
    </row>
    <row r="525" spans="1:43" ht="12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  <c r="AP525" s="30"/>
      <c r="AQ525" s="30"/>
    </row>
    <row r="526" spans="1:43" ht="12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  <c r="AP526" s="30"/>
      <c r="AQ526" s="30"/>
    </row>
    <row r="527" spans="1:43" ht="12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  <c r="AP527" s="30"/>
      <c r="AQ527" s="30"/>
    </row>
    <row r="528" spans="1:43" ht="12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  <c r="AP528" s="30"/>
      <c r="AQ528" s="30"/>
    </row>
    <row r="529" spans="1:43" ht="12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</row>
    <row r="530" spans="1:43" ht="12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  <c r="AP530" s="30"/>
      <c r="AQ530" s="30"/>
    </row>
    <row r="531" spans="1:43" ht="12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  <c r="AP531" s="30"/>
      <c r="AQ531" s="30"/>
    </row>
    <row r="532" spans="1:43" ht="12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  <c r="AP532" s="30"/>
      <c r="AQ532" s="30"/>
    </row>
    <row r="533" spans="1:43" ht="12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  <c r="AP533" s="30"/>
      <c r="AQ533" s="30"/>
    </row>
    <row r="534" spans="1:43" ht="12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  <c r="AP534" s="30"/>
      <c r="AQ534" s="30"/>
    </row>
    <row r="535" spans="1:43" ht="12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  <c r="AP535" s="30"/>
      <c r="AQ535" s="30"/>
    </row>
    <row r="536" spans="1:43" ht="12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  <c r="AP536" s="30"/>
      <c r="AQ536" s="30"/>
    </row>
    <row r="537" spans="1:43" ht="12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  <c r="AP537" s="30"/>
      <c r="AQ537" s="30"/>
    </row>
    <row r="538" spans="1:43" ht="12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  <c r="AP538" s="30"/>
      <c r="AQ538" s="30"/>
    </row>
    <row r="539" spans="1:43" ht="12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  <c r="AP539" s="30"/>
      <c r="AQ539" s="30"/>
    </row>
    <row r="540" spans="1:43" ht="12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  <c r="AP540" s="30"/>
      <c r="AQ540" s="30"/>
    </row>
    <row r="541" spans="1:43" ht="12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  <c r="AP541" s="30"/>
      <c r="AQ541" s="30"/>
    </row>
    <row r="542" spans="1:43" ht="12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  <c r="AP542" s="30"/>
      <c r="AQ542" s="30"/>
    </row>
    <row r="543" spans="1:43" ht="12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  <c r="AP543" s="30"/>
      <c r="AQ543" s="30"/>
    </row>
    <row r="544" spans="1:43" ht="12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  <c r="AP544" s="30"/>
      <c r="AQ544" s="30"/>
    </row>
    <row r="545" spans="1:43" ht="12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  <c r="AP545" s="30"/>
      <c r="AQ545" s="30"/>
    </row>
    <row r="546" spans="1:43" ht="12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  <c r="AP546" s="30"/>
      <c r="AQ546" s="30"/>
    </row>
    <row r="547" spans="1:43" ht="12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  <c r="AP547" s="30"/>
      <c r="AQ547" s="30"/>
    </row>
    <row r="548" spans="1:43" ht="12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  <c r="AP548" s="30"/>
      <c r="AQ548" s="30"/>
    </row>
    <row r="549" spans="1:43" ht="12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  <c r="AP549" s="30"/>
      <c r="AQ549" s="30"/>
    </row>
    <row r="550" spans="1:43" ht="12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  <c r="AP550" s="30"/>
      <c r="AQ550" s="30"/>
    </row>
    <row r="551" spans="1:43" ht="12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  <c r="AP551" s="30"/>
      <c r="AQ551" s="30"/>
    </row>
    <row r="552" spans="1:43" ht="12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  <c r="AP552" s="30"/>
      <c r="AQ552" s="30"/>
    </row>
    <row r="553" spans="1:43" ht="12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  <c r="AP553" s="30"/>
      <c r="AQ553" s="30"/>
    </row>
    <row r="554" spans="1:43" ht="12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  <c r="AP554" s="30"/>
      <c r="AQ554" s="30"/>
    </row>
    <row r="555" spans="1:43" ht="12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  <c r="AP555" s="30"/>
      <c r="AQ555" s="30"/>
    </row>
    <row r="556" spans="1:43" ht="12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  <c r="AP556" s="30"/>
      <c r="AQ556" s="30"/>
    </row>
    <row r="557" spans="1:43" ht="12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  <c r="AP557" s="30"/>
      <c r="AQ557" s="30"/>
    </row>
    <row r="558" spans="1:43" ht="12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  <c r="AP558" s="30"/>
      <c r="AQ558" s="30"/>
    </row>
    <row r="559" spans="1:43" ht="12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  <c r="AP559" s="30"/>
      <c r="AQ559" s="30"/>
    </row>
    <row r="560" spans="1:43" ht="12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  <c r="AP560" s="30"/>
      <c r="AQ560" s="30"/>
    </row>
    <row r="561" spans="1:43" ht="12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  <c r="AP561" s="30"/>
      <c r="AQ561" s="30"/>
    </row>
    <row r="562" spans="1:43" ht="12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  <c r="AP562" s="30"/>
      <c r="AQ562" s="30"/>
    </row>
    <row r="563" spans="1:43" ht="12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  <c r="AP563" s="30"/>
      <c r="AQ563" s="30"/>
    </row>
    <row r="564" spans="1:43" ht="12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  <c r="AP564" s="30"/>
      <c r="AQ564" s="30"/>
    </row>
    <row r="565" spans="1:43" ht="12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  <c r="AP565" s="30"/>
      <c r="AQ565" s="30"/>
    </row>
    <row r="566" spans="1:43" ht="12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  <c r="AP566" s="30"/>
      <c r="AQ566" s="30"/>
    </row>
    <row r="567" spans="1:43" ht="12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  <c r="AP567" s="30"/>
      <c r="AQ567" s="30"/>
    </row>
    <row r="568" spans="1:43" ht="12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  <c r="AP568" s="30"/>
      <c r="AQ568" s="30"/>
    </row>
    <row r="569" spans="1:43" ht="12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  <c r="AP569" s="30"/>
      <c r="AQ569" s="30"/>
    </row>
    <row r="570" spans="1:43" ht="12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  <c r="AP570" s="30"/>
      <c r="AQ570" s="30"/>
    </row>
    <row r="571" spans="1:43" ht="12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  <c r="AP571" s="30"/>
      <c r="AQ571" s="30"/>
    </row>
    <row r="572" spans="1:43" ht="12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  <c r="AP572" s="30"/>
      <c r="AQ572" s="30"/>
    </row>
    <row r="573" spans="1:43" ht="12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  <c r="AP573" s="30"/>
      <c r="AQ573" s="30"/>
    </row>
    <row r="574" spans="1:43" ht="12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  <c r="AP574" s="30"/>
      <c r="AQ574" s="30"/>
    </row>
    <row r="575" spans="1:43" ht="12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  <c r="AP575" s="30"/>
      <c r="AQ575" s="30"/>
    </row>
    <row r="576" spans="1:43" ht="12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  <c r="AP576" s="30"/>
      <c r="AQ576" s="30"/>
    </row>
    <row r="577" spans="1:43" ht="12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  <c r="AP577" s="30"/>
      <c r="AQ577" s="30"/>
    </row>
    <row r="578" spans="1:43" ht="12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  <c r="AP578" s="30"/>
      <c r="AQ578" s="30"/>
    </row>
    <row r="579" spans="1:43" ht="12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  <c r="AP579" s="30"/>
      <c r="AQ579" s="30"/>
    </row>
    <row r="580" spans="1:43" ht="12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  <c r="AP580" s="30"/>
      <c r="AQ580" s="30"/>
    </row>
    <row r="581" spans="1:43" ht="12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  <c r="AP581" s="30"/>
      <c r="AQ581" s="30"/>
    </row>
    <row r="582" spans="1:43" ht="12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  <c r="AP582" s="30"/>
      <c r="AQ582" s="30"/>
    </row>
    <row r="583" spans="1:43" ht="12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  <c r="AP583" s="30"/>
      <c r="AQ583" s="30"/>
    </row>
    <row r="584" spans="1:43" ht="12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  <c r="AP584" s="30"/>
      <c r="AQ584" s="30"/>
    </row>
    <row r="585" spans="1:43" ht="12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  <c r="AP585" s="30"/>
      <c r="AQ585" s="30"/>
    </row>
    <row r="586" spans="1:43" ht="12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  <c r="AP586" s="30"/>
      <c r="AQ586" s="30"/>
    </row>
    <row r="587" spans="1:43" ht="12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  <c r="AP587" s="30"/>
      <c r="AQ587" s="30"/>
    </row>
    <row r="588" spans="1:43" ht="12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  <c r="AP588" s="30"/>
      <c r="AQ588" s="30"/>
    </row>
    <row r="589" spans="1:43" ht="12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  <c r="AP589" s="30"/>
      <c r="AQ589" s="30"/>
    </row>
    <row r="590" spans="1:43" ht="12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  <c r="AP590" s="30"/>
      <c r="AQ590" s="30"/>
    </row>
    <row r="591" spans="1:43" ht="12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  <c r="AP591" s="30"/>
      <c r="AQ591" s="30"/>
    </row>
    <row r="592" spans="1:43" ht="12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  <c r="AP592" s="30"/>
      <c r="AQ592" s="30"/>
    </row>
    <row r="593" spans="1:43" ht="12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  <c r="AP593" s="30"/>
      <c r="AQ593" s="30"/>
    </row>
    <row r="594" spans="1:43" ht="12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  <c r="AP594" s="30"/>
      <c r="AQ594" s="30"/>
    </row>
    <row r="595" spans="1:43" ht="12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  <c r="AP595" s="30"/>
      <c r="AQ595" s="30"/>
    </row>
    <row r="596" spans="1:43" ht="12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  <c r="AP596" s="30"/>
      <c r="AQ596" s="30"/>
    </row>
    <row r="597" spans="1:43" ht="12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  <c r="AP597" s="30"/>
      <c r="AQ597" s="30"/>
    </row>
    <row r="598" spans="1:43" ht="12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  <c r="AP598" s="30"/>
      <c r="AQ598" s="30"/>
    </row>
    <row r="599" spans="1:43" ht="12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  <c r="AP599" s="30"/>
      <c r="AQ599" s="30"/>
    </row>
    <row r="600" spans="1:43" ht="12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  <c r="AP600" s="30"/>
      <c r="AQ600" s="30"/>
    </row>
    <row r="601" spans="1:43" ht="12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  <c r="AP601" s="30"/>
      <c r="AQ601" s="30"/>
    </row>
    <row r="602" spans="1:43" ht="12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  <c r="AP602" s="30"/>
      <c r="AQ602" s="30"/>
    </row>
    <row r="603" spans="1:43" ht="12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</row>
    <row r="604" spans="1:43" ht="12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  <c r="AP604" s="30"/>
      <c r="AQ604" s="30"/>
    </row>
    <row r="605" spans="1:43" ht="12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  <c r="AP605" s="30"/>
      <c r="AQ605" s="30"/>
    </row>
    <row r="606" spans="1:43" ht="12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  <c r="AP606" s="30"/>
      <c r="AQ606" s="30"/>
    </row>
    <row r="607" spans="1:43" ht="12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  <c r="AP607" s="30"/>
      <c r="AQ607" s="30"/>
    </row>
    <row r="608" spans="1:43" ht="12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  <c r="AP608" s="30"/>
      <c r="AQ608" s="30"/>
    </row>
    <row r="609" spans="1:43" ht="12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  <c r="AP609" s="30"/>
      <c r="AQ609" s="30"/>
    </row>
    <row r="610" spans="1:43" ht="12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  <c r="AP610" s="30"/>
      <c r="AQ610" s="30"/>
    </row>
    <row r="611" spans="1:43" ht="12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  <c r="AP611" s="30"/>
      <c r="AQ611" s="30"/>
    </row>
    <row r="612" spans="1:43" ht="12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  <c r="AP612" s="30"/>
      <c r="AQ612" s="30"/>
    </row>
    <row r="613" spans="1:43" ht="12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  <c r="AP613" s="30"/>
      <c r="AQ613" s="30"/>
    </row>
    <row r="614" spans="1:43" ht="12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  <c r="AP614" s="30"/>
      <c r="AQ614" s="30"/>
    </row>
    <row r="615" spans="1:43" ht="12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  <c r="AP615" s="30"/>
      <c r="AQ615" s="30"/>
    </row>
    <row r="616" spans="1:43" ht="12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  <c r="AP616" s="30"/>
      <c r="AQ616" s="30"/>
    </row>
    <row r="617" spans="1:43" ht="12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  <c r="AP617" s="30"/>
      <c r="AQ617" s="30"/>
    </row>
    <row r="618" spans="1:43" ht="12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  <c r="AP618" s="30"/>
      <c r="AQ618" s="30"/>
    </row>
    <row r="619" spans="1:43" ht="12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  <c r="AP619" s="30"/>
      <c r="AQ619" s="30"/>
    </row>
    <row r="620" spans="1:43" ht="12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  <c r="AP620" s="30"/>
      <c r="AQ620" s="30"/>
    </row>
    <row r="621" spans="1:43" ht="12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  <c r="AP621" s="30"/>
      <c r="AQ621" s="30"/>
    </row>
    <row r="622" spans="1:43" ht="12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  <c r="AP622" s="30"/>
      <c r="AQ622" s="30"/>
    </row>
    <row r="623" spans="1:43" ht="12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  <c r="AP623" s="30"/>
      <c r="AQ623" s="30"/>
    </row>
    <row r="624" spans="1:43" ht="12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  <c r="AP624" s="30"/>
      <c r="AQ624" s="30"/>
    </row>
    <row r="625" spans="1:43" ht="12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  <c r="AP625" s="30"/>
      <c r="AQ625" s="30"/>
    </row>
    <row r="626" spans="1:43" ht="12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  <c r="AP626" s="30"/>
      <c r="AQ626" s="30"/>
    </row>
    <row r="627" spans="1:43" ht="12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  <c r="AP627" s="30"/>
      <c r="AQ627" s="30"/>
    </row>
    <row r="628" spans="1:43" ht="12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  <c r="AP628" s="30"/>
      <c r="AQ628" s="30"/>
    </row>
    <row r="629" spans="1:43" ht="12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  <c r="AP629" s="30"/>
      <c r="AQ629" s="30"/>
    </row>
    <row r="630" spans="1:43" ht="12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  <c r="AP630" s="30"/>
      <c r="AQ630" s="30"/>
    </row>
    <row r="631" spans="1:43" ht="12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  <c r="AP631" s="30"/>
      <c r="AQ631" s="30"/>
    </row>
    <row r="632" spans="1:43" ht="12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  <c r="AP632" s="30"/>
      <c r="AQ632" s="30"/>
    </row>
    <row r="633" spans="1:43" ht="12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  <c r="AP633" s="30"/>
      <c r="AQ633" s="30"/>
    </row>
    <row r="634" spans="1:43" ht="12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  <c r="AP634" s="30"/>
      <c r="AQ634" s="30"/>
    </row>
    <row r="635" spans="1:43" ht="12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  <c r="AP635" s="30"/>
      <c r="AQ635" s="30"/>
    </row>
    <row r="636" spans="1:43" ht="12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  <c r="AP636" s="30"/>
      <c r="AQ636" s="30"/>
    </row>
    <row r="637" spans="1:43" ht="12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  <c r="AP637" s="30"/>
      <c r="AQ637" s="30"/>
    </row>
    <row r="638" spans="1:43" ht="12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  <c r="AP638" s="30"/>
      <c r="AQ638" s="30"/>
    </row>
    <row r="639" spans="1:43" ht="12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</row>
    <row r="640" spans="1:43" ht="12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  <c r="AP640" s="30"/>
      <c r="AQ640" s="30"/>
    </row>
    <row r="641" spans="1:43" ht="12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  <c r="AP641" s="30"/>
      <c r="AQ641" s="30"/>
    </row>
    <row r="642" spans="1:43" ht="12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  <c r="AP642" s="30"/>
      <c r="AQ642" s="30"/>
    </row>
    <row r="643" spans="1:43" ht="12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  <c r="AP643" s="30"/>
      <c r="AQ643" s="30"/>
    </row>
    <row r="644" spans="1:43" ht="12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  <c r="AP644" s="30"/>
      <c r="AQ644" s="30"/>
    </row>
    <row r="645" spans="1:43" ht="12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  <c r="AP645" s="30"/>
      <c r="AQ645" s="30"/>
    </row>
    <row r="646" spans="1:43" ht="12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  <c r="AP646" s="30"/>
      <c r="AQ646" s="30"/>
    </row>
    <row r="647" spans="1:43" ht="12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  <c r="AP647" s="30"/>
      <c r="AQ647" s="30"/>
    </row>
    <row r="648" spans="1:43" ht="12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  <c r="AP648" s="30"/>
      <c r="AQ648" s="30"/>
    </row>
    <row r="649" spans="1:43" ht="12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  <c r="AP649" s="30"/>
      <c r="AQ649" s="30"/>
    </row>
    <row r="650" spans="1:43" ht="12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  <c r="AP650" s="30"/>
      <c r="AQ650" s="30"/>
    </row>
    <row r="651" spans="1:43" ht="12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  <c r="AP651" s="30"/>
      <c r="AQ651" s="30"/>
    </row>
    <row r="652" spans="1:43" ht="12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  <c r="AP652" s="30"/>
      <c r="AQ652" s="30"/>
    </row>
    <row r="653" spans="1:43" ht="12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  <c r="AP653" s="30"/>
      <c r="AQ653" s="30"/>
    </row>
    <row r="654" spans="1:43" ht="12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  <c r="AP654" s="30"/>
      <c r="AQ654" s="30"/>
    </row>
    <row r="655" spans="1:43" ht="12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  <c r="AP655" s="30"/>
      <c r="AQ655" s="30"/>
    </row>
    <row r="656" spans="1:43" ht="12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  <c r="AP656" s="30"/>
      <c r="AQ656" s="30"/>
    </row>
    <row r="657" spans="1:43" ht="12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  <c r="AP657" s="30"/>
      <c r="AQ657" s="30"/>
    </row>
    <row r="658" spans="1:43" ht="12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  <c r="AP658" s="30"/>
      <c r="AQ658" s="30"/>
    </row>
    <row r="659" spans="1:43" ht="12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  <c r="AP659" s="30"/>
      <c r="AQ659" s="30"/>
    </row>
    <row r="660" spans="1:43" ht="12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  <c r="AP660" s="30"/>
      <c r="AQ660" s="30"/>
    </row>
    <row r="661" spans="1:43" ht="12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  <c r="AP661" s="30"/>
      <c r="AQ661" s="30"/>
    </row>
    <row r="662" spans="1:43" ht="12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  <c r="AP662" s="30"/>
      <c r="AQ662" s="30"/>
    </row>
    <row r="663" spans="1:43" ht="12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  <c r="AP663" s="30"/>
      <c r="AQ663" s="30"/>
    </row>
    <row r="664" spans="1:43" ht="12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  <c r="AP664" s="30"/>
      <c r="AQ664" s="30"/>
    </row>
    <row r="665" spans="1:43" ht="12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  <c r="AP665" s="30"/>
      <c r="AQ665" s="30"/>
    </row>
    <row r="666" spans="1:43" ht="12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  <c r="AP666" s="30"/>
      <c r="AQ666" s="30"/>
    </row>
    <row r="667" spans="1:43" ht="12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  <c r="AP667" s="30"/>
      <c r="AQ667" s="30"/>
    </row>
    <row r="668" spans="1:43" ht="12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  <c r="AP668" s="30"/>
      <c r="AQ668" s="30"/>
    </row>
    <row r="669" spans="1:43" ht="12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  <c r="AP669" s="30"/>
      <c r="AQ669" s="30"/>
    </row>
    <row r="670" spans="1:43" ht="12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  <c r="AP670" s="30"/>
      <c r="AQ670" s="30"/>
    </row>
    <row r="671" spans="1:43" ht="12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  <c r="AP671" s="30"/>
      <c r="AQ671" s="30"/>
    </row>
    <row r="672" spans="1:43" ht="12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  <c r="AP672" s="30"/>
      <c r="AQ672" s="30"/>
    </row>
    <row r="673" spans="1:43" ht="12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  <c r="AP673" s="30"/>
      <c r="AQ673" s="30"/>
    </row>
    <row r="674" spans="1:43" ht="12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  <c r="AP674" s="30"/>
      <c r="AQ674" s="30"/>
    </row>
    <row r="675" spans="1:43" ht="12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  <c r="AP675" s="30"/>
      <c r="AQ675" s="30"/>
    </row>
    <row r="676" spans="1:43" ht="12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  <c r="AP676" s="30"/>
      <c r="AQ676" s="30"/>
    </row>
    <row r="677" spans="1:43" ht="12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</row>
    <row r="678" spans="1:43" ht="12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  <c r="AP678" s="30"/>
      <c r="AQ678" s="30"/>
    </row>
    <row r="679" spans="1:43" ht="12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  <c r="AP679" s="30"/>
      <c r="AQ679" s="30"/>
    </row>
    <row r="680" spans="1:43" ht="12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  <c r="AP680" s="30"/>
      <c r="AQ680" s="30"/>
    </row>
    <row r="681" spans="1:43" ht="12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  <c r="AP681" s="30"/>
      <c r="AQ681" s="30"/>
    </row>
    <row r="682" spans="1:43" ht="12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  <c r="AP682" s="30"/>
      <c r="AQ682" s="30"/>
    </row>
    <row r="683" spans="1:43" ht="12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  <c r="AP683" s="30"/>
      <c r="AQ683" s="30"/>
    </row>
    <row r="684" spans="1:43" ht="12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  <c r="AP684" s="30"/>
      <c r="AQ684" s="30"/>
    </row>
    <row r="685" spans="1:43" ht="12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  <c r="AP685" s="30"/>
      <c r="AQ685" s="30"/>
    </row>
    <row r="686" spans="1:43" ht="12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  <c r="AP686" s="30"/>
      <c r="AQ686" s="30"/>
    </row>
    <row r="687" spans="1:43" ht="12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  <c r="AP687" s="30"/>
      <c r="AQ687" s="30"/>
    </row>
    <row r="688" spans="1:43" ht="12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  <c r="AP688" s="30"/>
      <c r="AQ688" s="30"/>
    </row>
    <row r="689" spans="1:43" ht="12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  <c r="AP689" s="30"/>
      <c r="AQ689" s="30"/>
    </row>
    <row r="690" spans="1:43" ht="12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  <c r="AP690" s="30"/>
      <c r="AQ690" s="30"/>
    </row>
    <row r="691" spans="1:43" ht="12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  <c r="AP691" s="30"/>
      <c r="AQ691" s="30"/>
    </row>
    <row r="692" spans="1:43" ht="12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  <c r="AP692" s="30"/>
      <c r="AQ692" s="30"/>
    </row>
    <row r="693" spans="1:43" ht="12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  <c r="AP693" s="30"/>
      <c r="AQ693" s="30"/>
    </row>
    <row r="694" spans="1:43" ht="12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  <c r="AP694" s="30"/>
      <c r="AQ694" s="30"/>
    </row>
    <row r="695" spans="1:43" ht="12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  <c r="AP695" s="30"/>
      <c r="AQ695" s="30"/>
    </row>
    <row r="696" spans="1:43" ht="12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  <c r="AP696" s="30"/>
      <c r="AQ696" s="30"/>
    </row>
    <row r="697" spans="1:43" ht="12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  <c r="AP697" s="30"/>
      <c r="AQ697" s="30"/>
    </row>
    <row r="698" spans="1:43" ht="12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  <c r="AP698" s="30"/>
      <c r="AQ698" s="30"/>
    </row>
    <row r="699" spans="1:43" ht="12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  <c r="AP699" s="30"/>
      <c r="AQ699" s="30"/>
    </row>
    <row r="700" spans="1:43" ht="12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  <c r="AP700" s="30"/>
      <c r="AQ700" s="30"/>
    </row>
    <row r="701" spans="1:43" ht="12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  <c r="AP701" s="30"/>
      <c r="AQ701" s="30"/>
    </row>
    <row r="702" spans="1:43" ht="12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  <c r="AP702" s="30"/>
      <c r="AQ702" s="30"/>
    </row>
    <row r="703" spans="1:43" ht="12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  <c r="AP703" s="30"/>
      <c r="AQ703" s="30"/>
    </row>
    <row r="704" spans="1:43" ht="12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  <c r="AP704" s="30"/>
      <c r="AQ704" s="30"/>
    </row>
    <row r="705" spans="1:43" ht="12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  <c r="AP705" s="30"/>
      <c r="AQ705" s="30"/>
    </row>
    <row r="706" spans="1:43" ht="12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  <c r="AP706" s="30"/>
      <c r="AQ706" s="30"/>
    </row>
    <row r="707" spans="1:43" ht="12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  <c r="AP707" s="30"/>
      <c r="AQ707" s="30"/>
    </row>
    <row r="708" spans="1:43" ht="12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  <c r="AP708" s="30"/>
      <c r="AQ708" s="30"/>
    </row>
    <row r="709" spans="1:43" ht="12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  <c r="AP709" s="30"/>
      <c r="AQ709" s="30"/>
    </row>
    <row r="710" spans="1:43" ht="12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  <c r="AP710" s="30"/>
      <c r="AQ710" s="30"/>
    </row>
    <row r="711" spans="1:43" ht="12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  <c r="AP711" s="30"/>
      <c r="AQ711" s="30"/>
    </row>
    <row r="712" spans="1:43" ht="12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  <c r="AP712" s="30"/>
      <c r="AQ712" s="30"/>
    </row>
    <row r="713" spans="1:43" ht="12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  <c r="AP713" s="30"/>
      <c r="AQ713" s="30"/>
    </row>
    <row r="714" spans="1:43" ht="12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  <c r="AP714" s="30"/>
      <c r="AQ714" s="30"/>
    </row>
    <row r="715" spans="1:43" ht="12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  <c r="AP715" s="30"/>
      <c r="AQ715" s="30"/>
    </row>
    <row r="716" spans="1:43" ht="12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  <c r="AP716" s="30"/>
      <c r="AQ716" s="30"/>
    </row>
    <row r="717" spans="1:43" ht="12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  <c r="AP717" s="30"/>
      <c r="AQ717" s="30"/>
    </row>
    <row r="718" spans="1:43" ht="12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  <c r="AP718" s="30"/>
      <c r="AQ718" s="30"/>
    </row>
    <row r="719" spans="1:43" ht="12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  <c r="AP719" s="30"/>
      <c r="AQ719" s="30"/>
    </row>
    <row r="720" spans="1:43" ht="12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  <c r="AP720" s="30"/>
      <c r="AQ720" s="30"/>
    </row>
    <row r="721" spans="1:43" ht="12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  <c r="AP721" s="30"/>
      <c r="AQ721" s="30"/>
    </row>
    <row r="722" spans="1:43" ht="12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  <c r="AP722" s="30"/>
      <c r="AQ722" s="30"/>
    </row>
    <row r="723" spans="1:43" ht="12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  <c r="AP723" s="30"/>
      <c r="AQ723" s="30"/>
    </row>
    <row r="724" spans="1:43" ht="12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  <c r="AP724" s="30"/>
      <c r="AQ724" s="30"/>
    </row>
    <row r="725" spans="1:43" ht="12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  <c r="AP725" s="30"/>
      <c r="AQ725" s="30"/>
    </row>
    <row r="726" spans="1:43" ht="12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  <c r="AP726" s="30"/>
      <c r="AQ726" s="30"/>
    </row>
    <row r="727" spans="1:43" ht="12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  <c r="AP727" s="30"/>
      <c r="AQ727" s="30"/>
    </row>
    <row r="728" spans="1:43" ht="12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  <c r="AP728" s="30"/>
      <c r="AQ728" s="30"/>
    </row>
    <row r="729" spans="1:43" ht="12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  <c r="AP729" s="30"/>
      <c r="AQ729" s="30"/>
    </row>
    <row r="730" spans="1:43" ht="12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  <c r="AP730" s="30"/>
      <c r="AQ730" s="30"/>
    </row>
    <row r="731" spans="1:43" ht="12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  <c r="AP731" s="30"/>
      <c r="AQ731" s="30"/>
    </row>
    <row r="732" spans="1:43" ht="12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  <c r="AP732" s="30"/>
      <c r="AQ732" s="30"/>
    </row>
    <row r="733" spans="1:43" ht="12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  <c r="AP733" s="30"/>
      <c r="AQ733" s="30"/>
    </row>
    <row r="734" spans="1:43" ht="12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  <c r="AP734" s="30"/>
      <c r="AQ734" s="30"/>
    </row>
    <row r="735" spans="1:43" ht="12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  <c r="AP735" s="30"/>
      <c r="AQ735" s="30"/>
    </row>
    <row r="736" spans="1:43" ht="12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  <c r="AP736" s="30"/>
      <c r="AQ736" s="30"/>
    </row>
    <row r="737" spans="1:43" ht="12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  <c r="AP737" s="30"/>
      <c r="AQ737" s="30"/>
    </row>
    <row r="738" spans="1:43" ht="12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  <c r="AP738" s="30"/>
      <c r="AQ738" s="30"/>
    </row>
    <row r="739" spans="1:43" ht="12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  <c r="AP739" s="30"/>
      <c r="AQ739" s="30"/>
    </row>
    <row r="740" spans="1:43" ht="12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  <c r="AP740" s="30"/>
      <c r="AQ740" s="30"/>
    </row>
    <row r="741" spans="1:43" ht="12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  <c r="AP741" s="30"/>
      <c r="AQ741" s="30"/>
    </row>
    <row r="742" spans="1:43" ht="12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  <c r="AP742" s="30"/>
      <c r="AQ742" s="30"/>
    </row>
    <row r="743" spans="1:43" ht="12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  <c r="AP743" s="30"/>
      <c r="AQ743" s="30"/>
    </row>
    <row r="744" spans="1:43" ht="12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  <c r="AP744" s="30"/>
      <c r="AQ744" s="30"/>
    </row>
    <row r="745" spans="1:43" ht="12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  <c r="AP745" s="30"/>
      <c r="AQ745" s="30"/>
    </row>
    <row r="746" spans="1:43" ht="12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  <c r="AP746" s="30"/>
      <c r="AQ746" s="30"/>
    </row>
    <row r="747" spans="1:43" ht="12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  <c r="AP747" s="30"/>
      <c r="AQ747" s="30"/>
    </row>
    <row r="748" spans="1:43" ht="12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  <c r="AP748" s="30"/>
      <c r="AQ748" s="30"/>
    </row>
    <row r="749" spans="1:43" ht="12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  <c r="AP749" s="30"/>
      <c r="AQ749" s="30"/>
    </row>
    <row r="750" spans="1:43" ht="12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  <c r="AP750" s="30"/>
      <c r="AQ750" s="30"/>
    </row>
    <row r="751" spans="1:43" ht="12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</row>
    <row r="752" spans="1:43" ht="12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  <c r="AP752" s="30"/>
      <c r="AQ752" s="30"/>
    </row>
    <row r="753" spans="1:43" ht="12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  <c r="AP753" s="30"/>
      <c r="AQ753" s="30"/>
    </row>
    <row r="754" spans="1:43" ht="12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  <c r="AP754" s="30"/>
      <c r="AQ754" s="30"/>
    </row>
    <row r="755" spans="1:43" ht="12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  <c r="AP755" s="30"/>
      <c r="AQ755" s="30"/>
    </row>
    <row r="756" spans="1:43" ht="12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  <c r="AP756" s="30"/>
      <c r="AQ756" s="30"/>
    </row>
    <row r="757" spans="1:43" ht="12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  <c r="AP757" s="30"/>
      <c r="AQ757" s="30"/>
    </row>
    <row r="758" spans="1:43" ht="12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  <c r="AP758" s="30"/>
      <c r="AQ758" s="30"/>
    </row>
    <row r="759" spans="1:43" ht="12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  <c r="AP759" s="30"/>
      <c r="AQ759" s="30"/>
    </row>
    <row r="760" spans="1:43" ht="12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  <c r="AP760" s="30"/>
      <c r="AQ760" s="30"/>
    </row>
    <row r="761" spans="1:43" ht="12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  <c r="AP761" s="30"/>
      <c r="AQ761" s="30"/>
    </row>
    <row r="762" spans="1:43" ht="12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  <c r="AP762" s="30"/>
      <c r="AQ762" s="30"/>
    </row>
    <row r="763" spans="1:43" ht="12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  <c r="AP763" s="30"/>
      <c r="AQ763" s="30"/>
    </row>
    <row r="764" spans="1:43" ht="12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  <c r="AP764" s="30"/>
      <c r="AQ764" s="30"/>
    </row>
    <row r="765" spans="1:43" ht="12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  <c r="AP765" s="30"/>
      <c r="AQ765" s="30"/>
    </row>
    <row r="766" spans="1:43" ht="12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  <c r="AP766" s="30"/>
      <c r="AQ766" s="30"/>
    </row>
    <row r="767" spans="1:43" ht="12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  <c r="AP767" s="30"/>
      <c r="AQ767" s="30"/>
    </row>
    <row r="768" spans="1:43" ht="12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  <c r="AP768" s="30"/>
      <c r="AQ768" s="30"/>
    </row>
    <row r="769" spans="1:43" ht="12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  <c r="AP769" s="30"/>
      <c r="AQ769" s="30"/>
    </row>
    <row r="770" spans="1:43" ht="12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  <c r="AP770" s="30"/>
      <c r="AQ770" s="30"/>
    </row>
    <row r="771" spans="1:43" ht="12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  <c r="AP771" s="30"/>
      <c r="AQ771" s="30"/>
    </row>
    <row r="772" spans="1:43" ht="12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  <c r="AP772" s="30"/>
      <c r="AQ772" s="30"/>
    </row>
    <row r="773" spans="1:43" ht="12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  <c r="AP773" s="30"/>
      <c r="AQ773" s="30"/>
    </row>
    <row r="774" spans="1:43" ht="12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  <c r="AP774" s="30"/>
      <c r="AQ774" s="30"/>
    </row>
    <row r="775" spans="1:43" ht="12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  <c r="AP775" s="30"/>
      <c r="AQ775" s="30"/>
    </row>
    <row r="776" spans="1:43" ht="12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  <c r="AP776" s="30"/>
      <c r="AQ776" s="30"/>
    </row>
    <row r="777" spans="1:43" ht="12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  <c r="AP777" s="30"/>
      <c r="AQ777" s="30"/>
    </row>
    <row r="778" spans="1:43" ht="12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  <c r="AP778" s="30"/>
      <c r="AQ778" s="30"/>
    </row>
    <row r="779" spans="1:43" ht="12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  <c r="AP779" s="30"/>
      <c r="AQ779" s="30"/>
    </row>
    <row r="780" spans="1:43" ht="12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  <c r="AP780" s="30"/>
      <c r="AQ780" s="30"/>
    </row>
    <row r="781" spans="1:43" ht="12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  <c r="AP781" s="30"/>
      <c r="AQ781" s="30"/>
    </row>
    <row r="782" spans="1:43" ht="12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  <c r="AP782" s="30"/>
      <c r="AQ782" s="30"/>
    </row>
    <row r="783" spans="1:43" ht="12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  <c r="AP783" s="30"/>
      <c r="AQ783" s="30"/>
    </row>
    <row r="784" spans="1:43" ht="12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  <c r="AP784" s="30"/>
      <c r="AQ784" s="30"/>
    </row>
    <row r="785" spans="1:43" ht="12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  <c r="AP785" s="30"/>
      <c r="AQ785" s="30"/>
    </row>
    <row r="786" spans="1:43" ht="12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  <c r="AP786" s="30"/>
      <c r="AQ786" s="30"/>
    </row>
    <row r="787" spans="1:43" ht="12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  <c r="AP787" s="30"/>
      <c r="AQ787" s="30"/>
    </row>
    <row r="788" spans="1:43" ht="12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  <c r="AP788" s="30"/>
      <c r="AQ788" s="30"/>
    </row>
    <row r="789" spans="1:43" ht="12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  <c r="AP789" s="30"/>
      <c r="AQ789" s="30"/>
    </row>
    <row r="790" spans="1:43" ht="12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  <c r="AP790" s="30"/>
      <c r="AQ790" s="30"/>
    </row>
    <row r="791" spans="1:43" ht="12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  <c r="AP791" s="30"/>
      <c r="AQ791" s="30"/>
    </row>
    <row r="792" spans="1:43" ht="12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  <c r="AP792" s="30"/>
      <c r="AQ792" s="30"/>
    </row>
    <row r="793" spans="1:43" ht="12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  <c r="AP793" s="30"/>
      <c r="AQ793" s="30"/>
    </row>
    <row r="794" spans="1:43" ht="12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  <c r="AP794" s="30"/>
      <c r="AQ794" s="30"/>
    </row>
    <row r="795" spans="1:43" ht="12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  <c r="AP795" s="30"/>
      <c r="AQ795" s="30"/>
    </row>
    <row r="796" spans="1:43" ht="12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  <c r="AP796" s="30"/>
      <c r="AQ796" s="30"/>
    </row>
    <row r="797" spans="1:43" ht="12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  <c r="AP797" s="30"/>
      <c r="AQ797" s="30"/>
    </row>
    <row r="798" spans="1:43" ht="12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  <c r="AP798" s="30"/>
      <c r="AQ798" s="30"/>
    </row>
    <row r="799" spans="1:43" ht="12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  <c r="AP799" s="30"/>
      <c r="AQ799" s="30"/>
    </row>
    <row r="800" spans="1:43" ht="12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  <c r="AP800" s="30"/>
      <c r="AQ800" s="30"/>
    </row>
    <row r="801" spans="1:43" ht="12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  <c r="AP801" s="30"/>
      <c r="AQ801" s="30"/>
    </row>
    <row r="802" spans="1:43" ht="12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  <c r="AP802" s="30"/>
      <c r="AQ802" s="30"/>
    </row>
    <row r="803" spans="1:43" ht="12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  <c r="AP803" s="30"/>
      <c r="AQ803" s="30"/>
    </row>
    <row r="804" spans="1:43" ht="12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  <c r="AP804" s="30"/>
      <c r="AQ804" s="30"/>
    </row>
    <row r="805" spans="1:43" ht="12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  <c r="AP805" s="30"/>
      <c r="AQ805" s="30"/>
    </row>
    <row r="806" spans="1:43" ht="12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  <c r="AP806" s="30"/>
      <c r="AQ806" s="30"/>
    </row>
    <row r="807" spans="1:43" ht="12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  <c r="AP807" s="30"/>
      <c r="AQ807" s="30"/>
    </row>
    <row r="808" spans="1:43" ht="12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  <c r="AP808" s="30"/>
      <c r="AQ808" s="30"/>
    </row>
    <row r="809" spans="1:43" ht="12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  <c r="AP809" s="30"/>
      <c r="AQ809" s="30"/>
    </row>
    <row r="810" spans="1:43" ht="12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  <c r="AP810" s="30"/>
      <c r="AQ810" s="30"/>
    </row>
    <row r="811" spans="1:43" ht="12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  <c r="AP811" s="30"/>
      <c r="AQ811" s="30"/>
    </row>
    <row r="812" spans="1:43" ht="12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  <c r="AP812" s="30"/>
      <c r="AQ812" s="30"/>
    </row>
    <row r="813" spans="1:43" ht="12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  <c r="AP813" s="30"/>
      <c r="AQ813" s="30"/>
    </row>
    <row r="814" spans="1:43" ht="12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  <c r="AP814" s="30"/>
      <c r="AQ814" s="30"/>
    </row>
    <row r="815" spans="1:43" ht="12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  <c r="AP815" s="30"/>
      <c r="AQ815" s="30"/>
    </row>
    <row r="816" spans="1:43" ht="12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  <c r="AP816" s="30"/>
      <c r="AQ816" s="30"/>
    </row>
    <row r="817" spans="1:43" ht="12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  <c r="AP817" s="30"/>
      <c r="AQ817" s="30"/>
    </row>
    <row r="818" spans="1:43" ht="12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  <c r="AP818" s="30"/>
      <c r="AQ818" s="30"/>
    </row>
    <row r="819" spans="1:43" ht="12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  <c r="AP819" s="30"/>
      <c r="AQ819" s="30"/>
    </row>
    <row r="820" spans="1:43" ht="12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  <c r="AP820" s="30"/>
      <c r="AQ820" s="30"/>
    </row>
    <row r="821" spans="1:43" ht="12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  <c r="AP821" s="30"/>
      <c r="AQ821" s="30"/>
    </row>
    <row r="822" spans="1:43" ht="12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  <c r="AP822" s="30"/>
      <c r="AQ822" s="30"/>
    </row>
    <row r="823" spans="1:43" ht="12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  <c r="AP823" s="30"/>
      <c r="AQ823" s="30"/>
    </row>
    <row r="824" spans="1:43" ht="12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  <c r="AP824" s="30"/>
      <c r="AQ824" s="30"/>
    </row>
    <row r="825" spans="1:43" ht="12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</row>
    <row r="826" spans="1:43" ht="12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  <c r="AP826" s="30"/>
      <c r="AQ826" s="30"/>
    </row>
    <row r="827" spans="1:43" ht="12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  <c r="AP827" s="30"/>
      <c r="AQ827" s="30"/>
    </row>
    <row r="828" spans="1:43" ht="12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  <c r="AP828" s="30"/>
      <c r="AQ828" s="30"/>
    </row>
    <row r="829" spans="1:43" ht="12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  <c r="AP829" s="30"/>
      <c r="AQ829" s="30"/>
    </row>
    <row r="830" spans="1:43" ht="12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  <c r="AP830" s="30"/>
      <c r="AQ830" s="30"/>
    </row>
    <row r="831" spans="1:43" ht="12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  <c r="AP831" s="30"/>
      <c r="AQ831" s="30"/>
    </row>
    <row r="832" spans="1:43" ht="12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  <c r="AP832" s="30"/>
      <c r="AQ832" s="30"/>
    </row>
    <row r="833" spans="1:43" ht="12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  <c r="AP833" s="30"/>
      <c r="AQ833" s="30"/>
    </row>
    <row r="834" spans="1:43" ht="12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  <c r="AP834" s="30"/>
      <c r="AQ834" s="30"/>
    </row>
    <row r="835" spans="1:43" ht="12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  <c r="AP835" s="30"/>
      <c r="AQ835" s="30"/>
    </row>
    <row r="836" spans="1:43" ht="12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  <c r="AP836" s="30"/>
      <c r="AQ836" s="30"/>
    </row>
    <row r="837" spans="1:43" ht="12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  <c r="AP837" s="30"/>
      <c r="AQ837" s="30"/>
    </row>
    <row r="838" spans="1:43" ht="12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  <c r="AP838" s="30"/>
      <c r="AQ838" s="30"/>
    </row>
    <row r="839" spans="1:43" ht="12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  <c r="AP839" s="30"/>
      <c r="AQ839" s="30"/>
    </row>
    <row r="840" spans="1:43" ht="12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  <c r="AP840" s="30"/>
      <c r="AQ840" s="30"/>
    </row>
    <row r="841" spans="1:43" ht="12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  <c r="AP841" s="30"/>
      <c r="AQ841" s="30"/>
    </row>
    <row r="842" spans="1:43" ht="12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  <c r="AP842" s="30"/>
      <c r="AQ842" s="30"/>
    </row>
    <row r="843" spans="1:43" ht="12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  <c r="AP843" s="30"/>
      <c r="AQ843" s="30"/>
    </row>
    <row r="844" spans="1:43" ht="12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  <c r="AP844" s="30"/>
      <c r="AQ844" s="30"/>
    </row>
    <row r="845" spans="1:43" ht="12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  <c r="AP845" s="30"/>
      <c r="AQ845" s="30"/>
    </row>
    <row r="846" spans="1:43" ht="12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  <c r="AP846" s="30"/>
      <c r="AQ846" s="30"/>
    </row>
    <row r="847" spans="1:43" ht="12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  <c r="AP847" s="30"/>
      <c r="AQ847" s="30"/>
    </row>
    <row r="848" spans="1:43" ht="12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  <c r="AP848" s="30"/>
      <c r="AQ848" s="30"/>
    </row>
    <row r="849" spans="1:43" ht="12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  <c r="AP849" s="30"/>
      <c r="AQ849" s="30"/>
    </row>
    <row r="850" spans="1:43" ht="12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  <c r="AP850" s="30"/>
      <c r="AQ850" s="30"/>
    </row>
    <row r="851" spans="1:43" ht="12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  <c r="AP851" s="30"/>
      <c r="AQ851" s="30"/>
    </row>
    <row r="852" spans="1:43" ht="12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  <c r="AP852" s="30"/>
      <c r="AQ852" s="30"/>
    </row>
    <row r="853" spans="1:43" ht="12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  <c r="AP853" s="30"/>
      <c r="AQ853" s="30"/>
    </row>
    <row r="854" spans="1:43" ht="12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  <c r="AP854" s="30"/>
      <c r="AQ854" s="30"/>
    </row>
    <row r="855" spans="1:43" ht="12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  <c r="AP855" s="30"/>
      <c r="AQ855" s="30"/>
    </row>
    <row r="856" spans="1:43" ht="12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  <c r="AP856" s="30"/>
      <c r="AQ856" s="30"/>
    </row>
    <row r="857" spans="1:43" ht="12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  <c r="AP857" s="30"/>
      <c r="AQ857" s="30"/>
    </row>
    <row r="858" spans="1:43" ht="12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  <c r="AP858" s="30"/>
      <c r="AQ858" s="30"/>
    </row>
    <row r="859" spans="1:43" ht="12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  <c r="AP859" s="30"/>
      <c r="AQ859" s="30"/>
    </row>
    <row r="860" spans="1:43" ht="12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  <c r="AP860" s="30"/>
      <c r="AQ860" s="30"/>
    </row>
    <row r="861" spans="1:43" ht="12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  <c r="AP861" s="30"/>
      <c r="AQ861" s="30"/>
    </row>
    <row r="862" spans="1:43" ht="12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  <c r="AP862" s="30"/>
      <c r="AQ862" s="30"/>
    </row>
    <row r="863" spans="1:43" ht="12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  <c r="AP863" s="30"/>
      <c r="AQ863" s="30"/>
    </row>
    <row r="864" spans="1:43" ht="12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  <c r="AP864" s="30"/>
      <c r="AQ864" s="30"/>
    </row>
    <row r="865" spans="1:43" ht="12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  <c r="AP865" s="30"/>
      <c r="AQ865" s="30"/>
    </row>
    <row r="866" spans="1:43" ht="12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  <c r="AP866" s="30"/>
      <c r="AQ866" s="30"/>
    </row>
    <row r="867" spans="1:43" ht="12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  <c r="AP867" s="30"/>
      <c r="AQ867" s="30"/>
    </row>
    <row r="868" spans="1:43" ht="12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  <c r="AP868" s="30"/>
      <c r="AQ868" s="30"/>
    </row>
    <row r="869" spans="1:43" ht="12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  <c r="AP869" s="30"/>
      <c r="AQ869" s="30"/>
    </row>
    <row r="870" spans="1:43" ht="12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  <c r="AP870" s="30"/>
      <c r="AQ870" s="30"/>
    </row>
    <row r="871" spans="1:43" ht="12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  <c r="AP871" s="30"/>
      <c r="AQ871" s="30"/>
    </row>
    <row r="872" spans="1:43" ht="12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  <c r="AP872" s="30"/>
      <c r="AQ872" s="30"/>
    </row>
    <row r="873" spans="1:43" ht="12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  <c r="AP873" s="30"/>
      <c r="AQ873" s="30"/>
    </row>
    <row r="874" spans="1:43" ht="12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  <c r="AP874" s="30"/>
      <c r="AQ874" s="30"/>
    </row>
    <row r="875" spans="1:43" ht="12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  <c r="AP875" s="30"/>
      <c r="AQ875" s="30"/>
    </row>
    <row r="876" spans="1:43" ht="12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  <c r="AP876" s="30"/>
      <c r="AQ876" s="30"/>
    </row>
    <row r="877" spans="1:43" ht="12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  <c r="AP877" s="30"/>
      <c r="AQ877" s="30"/>
    </row>
    <row r="878" spans="1:43" ht="12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  <c r="AP878" s="30"/>
      <c r="AQ878" s="30"/>
    </row>
    <row r="879" spans="1:43" ht="12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  <c r="AP879" s="30"/>
      <c r="AQ879" s="30"/>
    </row>
    <row r="880" spans="1:43" ht="12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  <c r="AP880" s="30"/>
      <c r="AQ880" s="30"/>
    </row>
    <row r="881" spans="1:43" ht="12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  <c r="AP881" s="30"/>
      <c r="AQ881" s="30"/>
    </row>
    <row r="882" spans="1:43" ht="12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  <c r="AP882" s="30"/>
      <c r="AQ882" s="30"/>
    </row>
    <row r="883" spans="1:43" ht="12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  <c r="AP883" s="30"/>
      <c r="AQ883" s="30"/>
    </row>
    <row r="884" spans="1:43" ht="12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  <c r="AP884" s="30"/>
      <c r="AQ884" s="30"/>
    </row>
    <row r="885" spans="1:43" ht="12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  <c r="AP885" s="30"/>
      <c r="AQ885" s="30"/>
    </row>
    <row r="886" spans="1:43" ht="12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  <c r="AP886" s="30"/>
      <c r="AQ886" s="30"/>
    </row>
    <row r="887" spans="1:43" ht="12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  <c r="AP887" s="30"/>
      <c r="AQ887" s="30"/>
    </row>
    <row r="888" spans="1:43" ht="12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  <c r="AP888" s="30"/>
      <c r="AQ888" s="30"/>
    </row>
    <row r="889" spans="1:43" ht="12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  <c r="AP889" s="30"/>
      <c r="AQ889" s="30"/>
    </row>
    <row r="890" spans="1:43" ht="12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  <c r="AP890" s="30"/>
      <c r="AQ890" s="30"/>
    </row>
    <row r="891" spans="1:43" ht="12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  <c r="AP891" s="30"/>
      <c r="AQ891" s="30"/>
    </row>
    <row r="892" spans="1:43" ht="12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  <c r="AP892" s="30"/>
      <c r="AQ892" s="30"/>
    </row>
    <row r="893" spans="1:43" ht="12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  <c r="AP893" s="30"/>
      <c r="AQ893" s="30"/>
    </row>
    <row r="894" spans="1:43" ht="12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  <c r="AP894" s="30"/>
      <c r="AQ894" s="30"/>
    </row>
    <row r="895" spans="1:43" ht="12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  <c r="AP895" s="30"/>
      <c r="AQ895" s="30"/>
    </row>
    <row r="896" spans="1:43" ht="12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  <c r="AP896" s="30"/>
      <c r="AQ896" s="30"/>
    </row>
    <row r="897" spans="1:43" ht="12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  <c r="AP897" s="30"/>
      <c r="AQ897" s="30"/>
    </row>
    <row r="898" spans="1:43" ht="12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  <c r="AP898" s="30"/>
      <c r="AQ898" s="30"/>
    </row>
    <row r="899" spans="1:43" ht="12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</row>
    <row r="900" spans="1:43" ht="12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  <c r="AP900" s="30"/>
      <c r="AQ900" s="30"/>
    </row>
    <row r="901" spans="1:43" ht="12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  <c r="AP901" s="30"/>
      <c r="AQ901" s="30"/>
    </row>
    <row r="902" spans="1:43" ht="12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  <c r="AP902" s="30"/>
      <c r="AQ902" s="30"/>
    </row>
    <row r="903" spans="1:43" ht="12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  <c r="AP903" s="30"/>
      <c r="AQ903" s="30"/>
    </row>
    <row r="904" spans="1:43" ht="12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  <c r="AP904" s="30"/>
      <c r="AQ904" s="30"/>
    </row>
    <row r="905" spans="1:43" ht="12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  <c r="AP905" s="30"/>
      <c r="AQ905" s="30"/>
    </row>
    <row r="906" spans="1:43" ht="12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  <c r="AP906" s="30"/>
      <c r="AQ906" s="30"/>
    </row>
    <row r="907" spans="1:43" ht="12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  <c r="AP907" s="30"/>
      <c r="AQ907" s="30"/>
    </row>
    <row r="908" spans="1:43" ht="12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  <c r="AP908" s="30"/>
      <c r="AQ908" s="30"/>
    </row>
    <row r="909" spans="1:43" ht="12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  <c r="AP909" s="30"/>
      <c r="AQ909" s="30"/>
    </row>
    <row r="910" spans="1:43" ht="12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  <c r="AP910" s="30"/>
      <c r="AQ910" s="30"/>
    </row>
    <row r="911" spans="1:43" ht="12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  <c r="AP911" s="30"/>
      <c r="AQ911" s="30"/>
    </row>
    <row r="912" spans="1:43" ht="12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  <c r="AP912" s="30"/>
      <c r="AQ912" s="30"/>
    </row>
    <row r="913" spans="1:43" ht="12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  <c r="AP913" s="30"/>
      <c r="AQ913" s="30"/>
    </row>
    <row r="914" spans="1:43" ht="12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  <c r="AP914" s="30"/>
      <c r="AQ914" s="30"/>
    </row>
    <row r="915" spans="1:43" ht="12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  <c r="AP915" s="30"/>
      <c r="AQ915" s="30"/>
    </row>
    <row r="916" spans="1:43" ht="12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  <c r="AP916" s="30"/>
      <c r="AQ916" s="30"/>
    </row>
    <row r="917" spans="1:43" ht="12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  <c r="AP917" s="30"/>
      <c r="AQ917" s="30"/>
    </row>
    <row r="918" spans="1:43" ht="12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  <c r="AP918" s="30"/>
      <c r="AQ918" s="30"/>
    </row>
    <row r="919" spans="1:43" ht="12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  <c r="AP919" s="30"/>
      <c r="AQ919" s="30"/>
    </row>
    <row r="920" spans="1:43" ht="12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  <c r="AP920" s="30"/>
      <c r="AQ920" s="30"/>
    </row>
    <row r="921" spans="1:43" ht="12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  <c r="AP921" s="30"/>
      <c r="AQ921" s="30"/>
    </row>
    <row r="922" spans="1:43" ht="12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  <c r="AP922" s="30"/>
      <c r="AQ922" s="30"/>
    </row>
    <row r="923" spans="1:43" ht="12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  <c r="AP923" s="30"/>
      <c r="AQ923" s="30"/>
    </row>
    <row r="924" spans="1:43" ht="12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  <c r="AP924" s="30"/>
      <c r="AQ924" s="30"/>
    </row>
    <row r="925" spans="1:43" ht="12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  <c r="AP925" s="30"/>
      <c r="AQ925" s="30"/>
    </row>
    <row r="926" spans="1:43" ht="12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  <c r="AP926" s="30"/>
      <c r="AQ926" s="30"/>
    </row>
    <row r="927" spans="1:43" ht="12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  <c r="AP927" s="30"/>
      <c r="AQ927" s="30"/>
    </row>
    <row r="928" spans="1:43" ht="12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  <c r="AP928" s="30"/>
      <c r="AQ928" s="30"/>
    </row>
    <row r="929" spans="1:43" ht="12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  <c r="AP929" s="30"/>
      <c r="AQ929" s="30"/>
    </row>
    <row r="930" spans="1:43" ht="12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  <c r="AP930" s="30"/>
      <c r="AQ930" s="30"/>
    </row>
    <row r="931" spans="1:43" ht="12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  <c r="AP931" s="30"/>
      <c r="AQ931" s="30"/>
    </row>
    <row r="932" spans="1:43" ht="12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  <c r="AP932" s="30"/>
      <c r="AQ932" s="30"/>
    </row>
    <row r="933" spans="1:43" ht="12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  <c r="AP933" s="30"/>
      <c r="AQ933" s="30"/>
    </row>
    <row r="934" spans="1:43" ht="12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  <c r="AP934" s="30"/>
      <c r="AQ934" s="30"/>
    </row>
    <row r="935" spans="1:43" ht="12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  <c r="AP935" s="30"/>
      <c r="AQ935" s="30"/>
    </row>
    <row r="936" spans="1:43" ht="12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  <c r="AP936" s="30"/>
      <c r="AQ936" s="30"/>
    </row>
    <row r="937" spans="1:43" ht="12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  <c r="AP937" s="30"/>
      <c r="AQ937" s="30"/>
    </row>
    <row r="938" spans="1:43" ht="12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  <c r="AP938" s="30"/>
      <c r="AQ938" s="30"/>
    </row>
    <row r="939" spans="1:43" ht="12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  <c r="AP939" s="30"/>
      <c r="AQ939" s="30"/>
    </row>
    <row r="940" spans="1:43" ht="12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  <c r="AP940" s="30"/>
      <c r="AQ940" s="30"/>
    </row>
    <row r="941" spans="1:43" ht="12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  <c r="AP941" s="30"/>
      <c r="AQ941" s="30"/>
    </row>
    <row r="942" spans="1:43" ht="12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  <c r="AP942" s="30"/>
      <c r="AQ942" s="30"/>
    </row>
    <row r="943" spans="1:43" ht="12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  <c r="AP943" s="30"/>
      <c r="AQ943" s="30"/>
    </row>
    <row r="944" spans="1:43" ht="12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  <c r="AP944" s="30"/>
      <c r="AQ944" s="30"/>
    </row>
    <row r="945" spans="1:43" ht="12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  <c r="AP945" s="30"/>
      <c r="AQ945" s="30"/>
    </row>
    <row r="946" spans="1:43" ht="12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  <c r="AP946" s="30"/>
      <c r="AQ946" s="30"/>
    </row>
    <row r="947" spans="1:43" ht="12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  <c r="AP947" s="30"/>
      <c r="AQ947" s="30"/>
    </row>
    <row r="948" spans="1:43" ht="12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  <c r="AP948" s="30"/>
      <c r="AQ948" s="30"/>
    </row>
    <row r="949" spans="1:43" ht="12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  <c r="AP949" s="30"/>
      <c r="AQ949" s="30"/>
    </row>
    <row r="950" spans="1:43" ht="12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  <c r="AP950" s="30"/>
      <c r="AQ950" s="30"/>
    </row>
    <row r="951" spans="1:43" ht="12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  <c r="AP951" s="30"/>
      <c r="AQ951" s="30"/>
    </row>
    <row r="952" spans="1:43" ht="12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  <c r="AP952" s="30"/>
      <c r="AQ952" s="30"/>
    </row>
    <row r="953" spans="1:43" ht="12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  <c r="AP953" s="30"/>
      <c r="AQ953" s="30"/>
    </row>
    <row r="954" spans="1:43" ht="12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  <c r="AP954" s="30"/>
      <c r="AQ954" s="30"/>
    </row>
    <row r="955" spans="1:43" ht="12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  <c r="AP955" s="30"/>
      <c r="AQ955" s="30"/>
    </row>
    <row r="956" spans="1:43" ht="12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  <c r="AP956" s="30"/>
      <c r="AQ956" s="30"/>
    </row>
    <row r="957" spans="1:43" ht="12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  <c r="AP957" s="30"/>
      <c r="AQ957" s="30"/>
    </row>
    <row r="958" spans="1:43" ht="12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  <c r="AP958" s="30"/>
      <c r="AQ958" s="30"/>
    </row>
    <row r="959" spans="1:43" ht="12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  <c r="AP959" s="30"/>
      <c r="AQ959" s="30"/>
    </row>
    <row r="960" spans="1:43" ht="12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  <c r="AP960" s="30"/>
      <c r="AQ960" s="30"/>
    </row>
    <row r="961" spans="1:43" ht="12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  <c r="AP961" s="30"/>
      <c r="AQ961" s="30"/>
    </row>
    <row r="962" spans="1:43" ht="12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  <c r="AP962" s="30"/>
      <c r="AQ962" s="30"/>
    </row>
    <row r="963" spans="1:43" ht="12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  <c r="AP963" s="30"/>
      <c r="AQ963" s="30"/>
    </row>
    <row r="964" spans="1:43" ht="12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  <c r="AP964" s="30"/>
      <c r="AQ964" s="30"/>
    </row>
    <row r="965" spans="1:43" ht="12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  <c r="AP965" s="30"/>
      <c r="AQ965" s="30"/>
    </row>
    <row r="966" spans="1:43" ht="12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  <c r="AP966" s="30"/>
      <c r="AQ966" s="30"/>
    </row>
    <row r="967" spans="1:43" ht="12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  <c r="AP967" s="30"/>
      <c r="AQ967" s="30"/>
    </row>
    <row r="968" spans="1:43" ht="12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  <c r="AP968" s="30"/>
      <c r="AQ968" s="30"/>
    </row>
    <row r="969" spans="1:43" ht="12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  <c r="AP969" s="30"/>
      <c r="AQ969" s="30"/>
    </row>
    <row r="970" spans="1:43" ht="12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  <c r="AP970" s="30"/>
      <c r="AQ970" s="30"/>
    </row>
    <row r="971" spans="1:43" ht="12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  <c r="AP971" s="30"/>
      <c r="AQ971" s="30"/>
    </row>
    <row r="972" spans="1:43" ht="12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  <c r="AP972" s="30"/>
      <c r="AQ972" s="30"/>
    </row>
    <row r="973" spans="1:43" ht="12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</row>
    <row r="974" spans="1:43" ht="12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  <c r="AP974" s="30"/>
      <c r="AQ974" s="30"/>
    </row>
    <row r="975" spans="1:43" ht="12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  <c r="AP975" s="30"/>
      <c r="AQ975" s="30"/>
    </row>
    <row r="976" spans="1:43" ht="12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  <c r="AP976" s="30"/>
      <c r="AQ976" s="30"/>
    </row>
    <row r="977" spans="1:43" ht="12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  <c r="AP977" s="30"/>
      <c r="AQ977" s="30"/>
    </row>
    <row r="978" spans="1:43" ht="12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  <c r="AP978" s="30"/>
      <c r="AQ978" s="30"/>
    </row>
    <row r="979" spans="1:43" ht="12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  <c r="AP979" s="30"/>
      <c r="AQ979" s="30"/>
    </row>
    <row r="980" spans="1:43" ht="12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  <c r="AP980" s="30"/>
      <c r="AQ980" s="30"/>
    </row>
    <row r="981" spans="1:43" ht="12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  <c r="AP981" s="30"/>
      <c r="AQ981" s="30"/>
    </row>
    <row r="982" spans="1:43" ht="12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  <c r="AP982" s="30"/>
      <c r="AQ982" s="30"/>
    </row>
    <row r="983" spans="1:43" ht="12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  <c r="AP983" s="30"/>
      <c r="AQ983" s="30"/>
    </row>
    <row r="984" spans="1:43" ht="12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  <c r="AP984" s="30"/>
      <c r="AQ984" s="30"/>
    </row>
    <row r="985" spans="1:43" ht="12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  <c r="AP985" s="30"/>
      <c r="AQ985" s="30"/>
    </row>
    <row r="986" spans="1:43" ht="12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  <c r="AP986" s="30"/>
      <c r="AQ986" s="30"/>
    </row>
    <row r="987" spans="1:43" ht="12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  <c r="AP987" s="30"/>
      <c r="AQ987" s="30"/>
    </row>
    <row r="988" spans="1:43" ht="12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  <c r="AP988" s="30"/>
      <c r="AQ988" s="30"/>
    </row>
    <row r="989" spans="1:43" ht="12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  <c r="AP989" s="30"/>
      <c r="AQ989" s="30"/>
    </row>
    <row r="990" spans="1:43" ht="12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  <c r="AP990" s="30"/>
      <c r="AQ990" s="30"/>
    </row>
    <row r="991" spans="1:43" ht="12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  <c r="AP991" s="30"/>
      <c r="AQ991" s="30"/>
    </row>
    <row r="992" spans="1:43" ht="12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  <c r="AP992" s="30"/>
      <c r="AQ992" s="30"/>
    </row>
    <row r="993" spans="1:43" ht="12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  <c r="AP993" s="30"/>
      <c r="AQ993" s="30"/>
    </row>
    <row r="994" spans="1:43" ht="12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  <c r="AP994" s="30"/>
      <c r="AQ994" s="30"/>
    </row>
    <row r="995" spans="1:43" ht="12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  <c r="AP995" s="30"/>
      <c r="AQ995" s="30"/>
    </row>
    <row r="996" spans="1:43" ht="12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  <c r="AP996" s="30"/>
      <c r="AQ996" s="30"/>
    </row>
    <row r="997" spans="1:43" ht="12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  <c r="AP997" s="30"/>
      <c r="AQ997" s="30"/>
    </row>
    <row r="998" spans="1:43" ht="12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  <c r="AP998" s="30"/>
      <c r="AQ998" s="30"/>
    </row>
    <row r="999" spans="1:43" ht="12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  <c r="AP999" s="30"/>
      <c r="AQ999" s="30"/>
    </row>
    <row r="1000" spans="1:43" ht="12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  <c r="AP1000" s="30"/>
      <c r="AQ1000" s="30"/>
    </row>
  </sheetData>
  <mergeCells count="193">
    <mergeCell ref="AQ22:AQ24"/>
    <mergeCell ref="AQ25:AQ27"/>
    <mergeCell ref="AA26:AE27"/>
    <mergeCell ref="AL26:AP27"/>
    <mergeCell ref="AL17:AP18"/>
    <mergeCell ref="AL19:AP19"/>
    <mergeCell ref="AQ19:AQ21"/>
    <mergeCell ref="AL20:AP21"/>
    <mergeCell ref="AL22:AP22"/>
    <mergeCell ref="AL23:AP24"/>
    <mergeCell ref="AL25:AP25"/>
    <mergeCell ref="AF22:AF24"/>
    <mergeCell ref="AF25:AF27"/>
    <mergeCell ref="E5:H5"/>
    <mergeCell ref="C6:J6"/>
    <mergeCell ref="N6:U6"/>
    <mergeCell ref="B7:B9"/>
    <mergeCell ref="AL11:AP12"/>
    <mergeCell ref="AL13:AP13"/>
    <mergeCell ref="AQ13:AQ15"/>
    <mergeCell ref="AL14:AP15"/>
    <mergeCell ref="AL16:AP16"/>
    <mergeCell ref="AQ16:AQ18"/>
    <mergeCell ref="AA17:AE18"/>
    <mergeCell ref="AI7:AK7"/>
    <mergeCell ref="AL7:AP7"/>
    <mergeCell ref="AQ7:AQ9"/>
    <mergeCell ref="AI8:AK9"/>
    <mergeCell ref="AL8:AP9"/>
    <mergeCell ref="AF7:AF9"/>
    <mergeCell ref="X7:Z7"/>
    <mergeCell ref="X8:Z9"/>
    <mergeCell ref="C7:E7"/>
    <mergeCell ref="K7:K9"/>
    <mergeCell ref="M7:M9"/>
    <mergeCell ref="N8:P9"/>
    <mergeCell ref="AK32:AO32"/>
    <mergeCell ref="T1:V1"/>
    <mergeCell ref="T5:V5"/>
    <mergeCell ref="Q17:U18"/>
    <mergeCell ref="X5:Y5"/>
    <mergeCell ref="Z5:AC5"/>
    <mergeCell ref="X6:AE6"/>
    <mergeCell ref="AI6:AP6"/>
    <mergeCell ref="AO1:AQ1"/>
    <mergeCell ref="B2:V2"/>
    <mergeCell ref="W2:AQ2"/>
    <mergeCell ref="B3:V3"/>
    <mergeCell ref="W3:AQ3"/>
    <mergeCell ref="C5:D5"/>
    <mergeCell ref="AO5:AQ5"/>
    <mergeCell ref="F7:J7"/>
    <mergeCell ref="N7:P7"/>
    <mergeCell ref="C8:E9"/>
    <mergeCell ref="AL10:AP10"/>
    <mergeCell ref="AQ10:AQ12"/>
    <mergeCell ref="K16:K18"/>
    <mergeCell ref="V16:V18"/>
    <mergeCell ref="F19:J19"/>
    <mergeCell ref="K19:K21"/>
    <mergeCell ref="F20:J21"/>
    <mergeCell ref="Q19:U19"/>
    <mergeCell ref="V19:V21"/>
    <mergeCell ref="Q20:U21"/>
    <mergeCell ref="AF10:AF12"/>
    <mergeCell ref="AH10:AH27"/>
    <mergeCell ref="AI10:AK27"/>
    <mergeCell ref="AF13:AF15"/>
    <mergeCell ref="AF16:AF18"/>
    <mergeCell ref="AF19:AF21"/>
    <mergeCell ref="K10:K12"/>
    <mergeCell ref="F11:J12"/>
    <mergeCell ref="F13:J13"/>
    <mergeCell ref="K13:K15"/>
    <mergeCell ref="F14:J15"/>
    <mergeCell ref="F10:J10"/>
    <mergeCell ref="AA23:AE24"/>
    <mergeCell ref="AA25:AE25"/>
    <mergeCell ref="F16:J16"/>
    <mergeCell ref="F26:J27"/>
    <mergeCell ref="F23:J24"/>
    <mergeCell ref="F25:J25"/>
    <mergeCell ref="K25:K27"/>
    <mergeCell ref="F17:J18"/>
    <mergeCell ref="AI32:AJ32"/>
    <mergeCell ref="V10:V12"/>
    <mergeCell ref="W10:W30"/>
    <mergeCell ref="V13:V15"/>
    <mergeCell ref="Q7:U7"/>
    <mergeCell ref="V7:V9"/>
    <mergeCell ref="W7:W9"/>
    <mergeCell ref="AA7:AE7"/>
    <mergeCell ref="AH7:AH9"/>
    <mergeCell ref="Q8:U9"/>
    <mergeCell ref="AA8:AE9"/>
    <mergeCell ref="Q11:U12"/>
    <mergeCell ref="Q13:U13"/>
    <mergeCell ref="Q10:U10"/>
    <mergeCell ref="AA10:AE10"/>
    <mergeCell ref="AA11:AE12"/>
    <mergeCell ref="AA13:AE13"/>
    <mergeCell ref="AA14:AE15"/>
    <mergeCell ref="AA16:AE16"/>
    <mergeCell ref="AA29:AE30"/>
    <mergeCell ref="Z32:AD32"/>
    <mergeCell ref="AA19:AE19"/>
    <mergeCell ref="AA20:AE21"/>
    <mergeCell ref="AA22:AE22"/>
    <mergeCell ref="AA28:AE28"/>
    <mergeCell ref="AF28:AF30"/>
    <mergeCell ref="C32:D32"/>
    <mergeCell ref="B34:B36"/>
    <mergeCell ref="C34:E34"/>
    <mergeCell ref="F34:J34"/>
    <mergeCell ref="K34:K36"/>
    <mergeCell ref="M34:M36"/>
    <mergeCell ref="N34:P34"/>
    <mergeCell ref="N35:P36"/>
    <mergeCell ref="C35:E36"/>
    <mergeCell ref="F35:J36"/>
    <mergeCell ref="E32:I32"/>
    <mergeCell ref="N32:O32"/>
    <mergeCell ref="X32:Y32"/>
    <mergeCell ref="B10:B30"/>
    <mergeCell ref="C10:E30"/>
    <mergeCell ref="M10:M27"/>
    <mergeCell ref="X10:Z30"/>
    <mergeCell ref="F28:J28"/>
    <mergeCell ref="K28:K30"/>
    <mergeCell ref="F29:J30"/>
    <mergeCell ref="F22:J22"/>
    <mergeCell ref="K22:K24"/>
    <mergeCell ref="C59:D59"/>
    <mergeCell ref="E59:I59"/>
    <mergeCell ref="N59:O59"/>
    <mergeCell ref="F41:J42"/>
    <mergeCell ref="F43:J43"/>
    <mergeCell ref="K43:K45"/>
    <mergeCell ref="F44:J45"/>
    <mergeCell ref="F46:J46"/>
    <mergeCell ref="K46:K48"/>
    <mergeCell ref="F47:J48"/>
    <mergeCell ref="F49:J49"/>
    <mergeCell ref="K49:K51"/>
    <mergeCell ref="F50:J51"/>
    <mergeCell ref="B37:B57"/>
    <mergeCell ref="C37:E57"/>
    <mergeCell ref="M37:M54"/>
    <mergeCell ref="N37:P54"/>
    <mergeCell ref="F40:J40"/>
    <mergeCell ref="Q34:U34"/>
    <mergeCell ref="V34:V36"/>
    <mergeCell ref="Q35:U36"/>
    <mergeCell ref="Q37:U37"/>
    <mergeCell ref="V37:V39"/>
    <mergeCell ref="Q38:U39"/>
    <mergeCell ref="V40:V42"/>
    <mergeCell ref="V49:V51"/>
    <mergeCell ref="Q50:U51"/>
    <mergeCell ref="Q52:U52"/>
    <mergeCell ref="V52:V54"/>
    <mergeCell ref="Q53:U54"/>
    <mergeCell ref="F37:J37"/>
    <mergeCell ref="F38:J39"/>
    <mergeCell ref="K37:K39"/>
    <mergeCell ref="K40:K42"/>
    <mergeCell ref="F52:J52"/>
    <mergeCell ref="K52:K54"/>
    <mergeCell ref="F53:J54"/>
    <mergeCell ref="F8:J9"/>
    <mergeCell ref="P59:T59"/>
    <mergeCell ref="Q40:U40"/>
    <mergeCell ref="Q41:U42"/>
    <mergeCell ref="Q43:U43"/>
    <mergeCell ref="V43:V45"/>
    <mergeCell ref="Q44:U45"/>
    <mergeCell ref="Q46:U46"/>
    <mergeCell ref="V46:V48"/>
    <mergeCell ref="Q14:U15"/>
    <mergeCell ref="P32:T32"/>
    <mergeCell ref="Q47:U48"/>
    <mergeCell ref="Q49:U49"/>
    <mergeCell ref="Q22:U22"/>
    <mergeCell ref="V22:V24"/>
    <mergeCell ref="Q23:U24"/>
    <mergeCell ref="Q25:U25"/>
    <mergeCell ref="V25:V27"/>
    <mergeCell ref="Q16:U16"/>
    <mergeCell ref="Q26:U27"/>
    <mergeCell ref="N10:P27"/>
    <mergeCell ref="F55:J55"/>
    <mergeCell ref="K55:K57"/>
    <mergeCell ref="F56:J57"/>
  </mergeCells>
  <phoneticPr fontId="13"/>
  <conditionalFormatting sqref="E5:H5 Z5:AC5">
    <cfRule type="cellIs" dxfId="1" priority="1" operator="equal">
      <formula>0</formula>
    </cfRule>
  </conditionalFormatting>
  <printOptions horizontalCentered="1"/>
  <pageMargins left="0.78740157480314965" right="0.78740157480314965" top="0.78740157480314965" bottom="0.78740157480314965" header="0" footer="0"/>
  <pageSetup paperSize="9" orientation="portrait"/>
  <colBreaks count="1" manualBreakCount="1">
    <brk id="2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topLeftCell="A25" workbookViewId="0">
      <selection activeCell="M1" sqref="M1:N1"/>
    </sheetView>
  </sheetViews>
  <sheetFormatPr defaultColWidth="11.19921875" defaultRowHeight="15" customHeight="1" x14ac:dyDescent="0.3"/>
  <cols>
    <col min="1" max="1" width="7" customWidth="1"/>
    <col min="2" max="2" width="4.296875" customWidth="1"/>
    <col min="3" max="3" width="8.69921875" customWidth="1"/>
    <col min="4" max="6" width="5" customWidth="1"/>
    <col min="7" max="7" width="7" customWidth="1"/>
    <col min="8" max="8" width="5.09765625" customWidth="1"/>
    <col min="9" max="9" width="7" customWidth="1"/>
    <col min="10" max="10" width="7.296875" customWidth="1"/>
    <col min="11" max="13" width="6.796875" customWidth="1"/>
    <col min="14" max="16" width="6.69921875" customWidth="1"/>
    <col min="17" max="26" width="7" customWidth="1"/>
  </cols>
  <sheetData>
    <row r="1" spans="1:26" ht="14.25" customHeight="1" x14ac:dyDescent="0.3">
      <c r="A1" s="31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22" t="s">
        <v>120</v>
      </c>
      <c r="N1" s="7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18" customHeight="1" x14ac:dyDescent="0.35">
      <c r="A2" s="31"/>
      <c r="B2" s="128" t="str">
        <f>男・クラ④!B2</f>
        <v>令和８年度東北中学校体育大会　第６３回東北中学校スキー大会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9" t="s">
        <v>115</v>
      </c>
      <c r="N2" s="130"/>
      <c r="O2" s="38"/>
      <c r="P2" s="38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8" customHeight="1" x14ac:dyDescent="0.3">
      <c r="A3" s="31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8" customHeight="1" x14ac:dyDescent="0.3">
      <c r="A4" s="31"/>
      <c r="B4" s="39" t="s">
        <v>97</v>
      </c>
      <c r="C4" s="123" t="str">
        <f>入力用シート!D3&amp;""</f>
        <v/>
      </c>
      <c r="D4" s="67"/>
      <c r="E4" s="40"/>
      <c r="F4" s="139" t="s">
        <v>16</v>
      </c>
      <c r="G4" s="140"/>
      <c r="H4" s="123" t="str">
        <f>入力用シート!G3&amp;""</f>
        <v/>
      </c>
      <c r="I4" s="66"/>
      <c r="J4" s="124"/>
      <c r="K4" s="41" t="s">
        <v>98</v>
      </c>
      <c r="L4" s="37"/>
      <c r="M4" s="125" t="s">
        <v>85</v>
      </c>
      <c r="N4" s="7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8" customHeight="1" x14ac:dyDescent="0.3">
      <c r="A5" s="31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25.5" customHeight="1" x14ac:dyDescent="0.3">
      <c r="A6" s="31"/>
      <c r="B6" s="126" t="s">
        <v>86</v>
      </c>
      <c r="C6" s="126" t="s">
        <v>20</v>
      </c>
      <c r="D6" s="137" t="s">
        <v>99</v>
      </c>
      <c r="E6" s="66"/>
      <c r="F6" s="66"/>
      <c r="G6" s="67"/>
      <c r="H6" s="141" t="s">
        <v>116</v>
      </c>
      <c r="I6" s="67"/>
      <c r="J6" s="119" t="s">
        <v>100</v>
      </c>
      <c r="K6" s="120"/>
      <c r="L6" s="121"/>
      <c r="M6" s="52"/>
      <c r="N6" s="49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19.5" customHeight="1" x14ac:dyDescent="0.3">
      <c r="A7" s="31"/>
      <c r="B7" s="103"/>
      <c r="C7" s="103"/>
      <c r="D7" s="137" t="s">
        <v>101</v>
      </c>
      <c r="E7" s="66"/>
      <c r="F7" s="67"/>
      <c r="G7" s="138" t="s">
        <v>102</v>
      </c>
      <c r="H7" s="142" t="s">
        <v>117</v>
      </c>
      <c r="I7" s="142" t="s">
        <v>102</v>
      </c>
      <c r="J7" s="131"/>
      <c r="K7" s="132"/>
      <c r="L7" s="133"/>
      <c r="M7" s="143"/>
      <c r="N7" s="127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19.5" customHeight="1" x14ac:dyDescent="0.3">
      <c r="A8" s="31"/>
      <c r="B8" s="104"/>
      <c r="C8" s="104"/>
      <c r="D8" s="42" t="s">
        <v>42</v>
      </c>
      <c r="E8" s="42" t="s">
        <v>44</v>
      </c>
      <c r="F8" s="42" t="s">
        <v>103</v>
      </c>
      <c r="G8" s="104"/>
      <c r="H8" s="104"/>
      <c r="I8" s="104"/>
      <c r="J8" s="134"/>
      <c r="K8" s="135"/>
      <c r="L8" s="136"/>
      <c r="M8" s="81"/>
      <c r="N8" s="104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19.5" customHeight="1" x14ac:dyDescent="0.3">
      <c r="A9" s="31"/>
      <c r="B9" s="39">
        <v>1</v>
      </c>
      <c r="C9" s="12"/>
      <c r="D9" s="42">
        <f>COUNTIF(入力用シート!$E$7:$E$61,C9)</f>
        <v>0</v>
      </c>
      <c r="E9" s="42">
        <f>COUNTIF(入力用シート!$E$66:$E$105,C9)</f>
        <v>0</v>
      </c>
      <c r="F9" s="42">
        <f t="shared" ref="F9:F48" si="0">IF(COUNTIF(D9:E9,"")=2,"",SUM(D9:E9))</f>
        <v>0</v>
      </c>
      <c r="G9" s="43">
        <f t="shared" ref="G9:G48" si="1">IF(COUNTIF(F9,"")=1,"",F9*2000)</f>
        <v>0</v>
      </c>
      <c r="H9" s="12"/>
      <c r="I9" s="44" t="str">
        <f>IF(COUNTIF(H9,"")=1,"",H9*500)</f>
        <v/>
      </c>
      <c r="J9" s="113" t="str">
        <f t="shared" ref="J9" si="2">IFERROR(IF(COUNTIF(G9,"")=1,"",I9+G9),"")</f>
        <v/>
      </c>
      <c r="K9" s="114"/>
      <c r="L9" s="115"/>
      <c r="M9" s="53"/>
      <c r="N9" s="12"/>
      <c r="O9" s="31" t="str">
        <f t="shared" ref="O9:O48" si="3">IF(COUNTIF(K9:M9,"")=3,"",N9-H9-1)</f>
        <v/>
      </c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19.5" customHeight="1" x14ac:dyDescent="0.3">
      <c r="A10" s="31"/>
      <c r="B10" s="39">
        <v>2</v>
      </c>
      <c r="C10" s="12"/>
      <c r="D10" s="42">
        <f>COUNTIF(入力用シート!$E$7:$E$61,C10)</f>
        <v>0</v>
      </c>
      <c r="E10" s="42">
        <f>COUNTIF(入力用シート!$E$66:$E$105,C10)</f>
        <v>0</v>
      </c>
      <c r="F10" s="42">
        <f t="shared" si="0"/>
        <v>0</v>
      </c>
      <c r="G10" s="43">
        <f t="shared" si="1"/>
        <v>0</v>
      </c>
      <c r="H10" s="12"/>
      <c r="I10" s="44" t="str">
        <f t="shared" ref="I10:I48" si="4">IF(COUNTIF(H10,"")=1,"",H10*500)</f>
        <v/>
      </c>
      <c r="J10" s="113" t="str">
        <f t="shared" ref="J10:J49" si="5">IFERROR(IF(COUNTIF(G10,"")=1,"",I10+G10),"")</f>
        <v/>
      </c>
      <c r="K10" s="114"/>
      <c r="L10" s="115"/>
      <c r="M10" s="53"/>
      <c r="N10" s="12"/>
      <c r="O10" s="31" t="str">
        <f t="shared" si="3"/>
        <v/>
      </c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9.5" customHeight="1" x14ac:dyDescent="0.3">
      <c r="A11" s="31"/>
      <c r="B11" s="39">
        <v>3</v>
      </c>
      <c r="C11" s="12"/>
      <c r="D11" s="42">
        <f>COUNTIF(入力用シート!$E$7:$E$61,C11)</f>
        <v>0</v>
      </c>
      <c r="E11" s="42">
        <f>COUNTIF(入力用シート!$E$66:$E$105,C11)</f>
        <v>0</v>
      </c>
      <c r="F11" s="42">
        <f t="shared" si="0"/>
        <v>0</v>
      </c>
      <c r="G11" s="43">
        <f t="shared" si="1"/>
        <v>0</v>
      </c>
      <c r="H11" s="12"/>
      <c r="I11" s="44" t="str">
        <f t="shared" si="4"/>
        <v/>
      </c>
      <c r="J11" s="113" t="str">
        <f t="shared" si="5"/>
        <v/>
      </c>
      <c r="K11" s="114"/>
      <c r="L11" s="115"/>
      <c r="M11" s="53"/>
      <c r="N11" s="12"/>
      <c r="O11" s="31" t="str">
        <f t="shared" si="3"/>
        <v/>
      </c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19.5" customHeight="1" x14ac:dyDescent="0.3">
      <c r="A12" s="31"/>
      <c r="B12" s="39">
        <v>4</v>
      </c>
      <c r="C12" s="12"/>
      <c r="D12" s="42">
        <f>COUNTIF(入力用シート!$E$7:$E$61,C12)</f>
        <v>0</v>
      </c>
      <c r="E12" s="42">
        <f>COUNTIF(入力用シート!$E$66:$E$105,C12)</f>
        <v>0</v>
      </c>
      <c r="F12" s="42">
        <f t="shared" si="0"/>
        <v>0</v>
      </c>
      <c r="G12" s="43">
        <f t="shared" si="1"/>
        <v>0</v>
      </c>
      <c r="H12" s="12"/>
      <c r="I12" s="44" t="str">
        <f t="shared" si="4"/>
        <v/>
      </c>
      <c r="J12" s="113" t="str">
        <f t="shared" si="5"/>
        <v/>
      </c>
      <c r="K12" s="114"/>
      <c r="L12" s="115"/>
      <c r="M12" s="53"/>
      <c r="N12" s="12"/>
      <c r="O12" s="31" t="str">
        <f t="shared" si="3"/>
        <v/>
      </c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19.5" customHeight="1" x14ac:dyDescent="0.3">
      <c r="A13" s="31"/>
      <c r="B13" s="39">
        <v>5</v>
      </c>
      <c r="C13" s="12"/>
      <c r="D13" s="42">
        <f>COUNTIF(入力用シート!$E$7:$E$61,C13)</f>
        <v>0</v>
      </c>
      <c r="E13" s="42">
        <f>COUNTIF(入力用シート!$E$66:$E$105,C13)</f>
        <v>0</v>
      </c>
      <c r="F13" s="42">
        <f t="shared" si="0"/>
        <v>0</v>
      </c>
      <c r="G13" s="43">
        <f t="shared" si="1"/>
        <v>0</v>
      </c>
      <c r="H13" s="12"/>
      <c r="I13" s="44" t="str">
        <f t="shared" si="4"/>
        <v/>
      </c>
      <c r="J13" s="113" t="str">
        <f t="shared" si="5"/>
        <v/>
      </c>
      <c r="K13" s="114"/>
      <c r="L13" s="115"/>
      <c r="M13" s="53"/>
      <c r="N13" s="12"/>
      <c r="O13" s="31" t="str">
        <f t="shared" si="3"/>
        <v/>
      </c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9.5" customHeight="1" x14ac:dyDescent="0.3">
      <c r="A14" s="31"/>
      <c r="B14" s="39">
        <v>6</v>
      </c>
      <c r="C14" s="12"/>
      <c r="D14" s="42">
        <f>COUNTIF(入力用シート!$E$7:$E$61,C14)</f>
        <v>0</v>
      </c>
      <c r="E14" s="42">
        <f>COUNTIF(入力用シート!$E$66:$E$105,C14)</f>
        <v>0</v>
      </c>
      <c r="F14" s="42">
        <f t="shared" si="0"/>
        <v>0</v>
      </c>
      <c r="G14" s="43">
        <f t="shared" si="1"/>
        <v>0</v>
      </c>
      <c r="H14" s="12"/>
      <c r="I14" s="44" t="str">
        <f t="shared" si="4"/>
        <v/>
      </c>
      <c r="J14" s="113" t="str">
        <f t="shared" si="5"/>
        <v/>
      </c>
      <c r="K14" s="114"/>
      <c r="L14" s="115"/>
      <c r="M14" s="53"/>
      <c r="N14" s="12"/>
      <c r="O14" s="31" t="str">
        <f t="shared" si="3"/>
        <v/>
      </c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9.5" customHeight="1" x14ac:dyDescent="0.3">
      <c r="A15" s="31"/>
      <c r="B15" s="39">
        <v>7</v>
      </c>
      <c r="C15" s="12"/>
      <c r="D15" s="42">
        <f>COUNTIF(入力用シート!$E$7:$E$61,C15)</f>
        <v>0</v>
      </c>
      <c r="E15" s="42">
        <f>COUNTIF(入力用シート!$E$66:$E$105,C15)</f>
        <v>0</v>
      </c>
      <c r="F15" s="42">
        <f t="shared" si="0"/>
        <v>0</v>
      </c>
      <c r="G15" s="43">
        <f t="shared" si="1"/>
        <v>0</v>
      </c>
      <c r="H15" s="12"/>
      <c r="I15" s="44" t="str">
        <f t="shared" si="4"/>
        <v/>
      </c>
      <c r="J15" s="113" t="str">
        <f t="shared" si="5"/>
        <v/>
      </c>
      <c r="K15" s="114"/>
      <c r="L15" s="115"/>
      <c r="M15" s="53"/>
      <c r="N15" s="12"/>
      <c r="O15" s="31" t="str">
        <f t="shared" si="3"/>
        <v/>
      </c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9.5" customHeight="1" x14ac:dyDescent="0.3">
      <c r="A16" s="31"/>
      <c r="B16" s="39">
        <v>8</v>
      </c>
      <c r="C16" s="12"/>
      <c r="D16" s="42">
        <f>COUNTIF(入力用シート!$E$7:$E$61,C16)</f>
        <v>0</v>
      </c>
      <c r="E16" s="42">
        <f>COUNTIF(入力用シート!$E$66:$E$105,C16)</f>
        <v>0</v>
      </c>
      <c r="F16" s="42">
        <f t="shared" si="0"/>
        <v>0</v>
      </c>
      <c r="G16" s="43">
        <f t="shared" si="1"/>
        <v>0</v>
      </c>
      <c r="H16" s="12"/>
      <c r="I16" s="44" t="str">
        <f t="shared" si="4"/>
        <v/>
      </c>
      <c r="J16" s="113" t="str">
        <f t="shared" si="5"/>
        <v/>
      </c>
      <c r="K16" s="114"/>
      <c r="L16" s="115"/>
      <c r="M16" s="53"/>
      <c r="N16" s="12"/>
      <c r="O16" s="31" t="str">
        <f t="shared" si="3"/>
        <v/>
      </c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9.5" customHeight="1" x14ac:dyDescent="0.3">
      <c r="A17" s="31"/>
      <c r="B17" s="39">
        <v>9</v>
      </c>
      <c r="C17" s="12"/>
      <c r="D17" s="42">
        <f>COUNTIF(入力用シート!$E$7:$E$61,C17)</f>
        <v>0</v>
      </c>
      <c r="E17" s="42">
        <f>COUNTIF(入力用シート!$E$66:$E$105,C17)</f>
        <v>0</v>
      </c>
      <c r="F17" s="42">
        <f t="shared" si="0"/>
        <v>0</v>
      </c>
      <c r="G17" s="43">
        <f t="shared" si="1"/>
        <v>0</v>
      </c>
      <c r="H17" s="12"/>
      <c r="I17" s="44" t="str">
        <f t="shared" si="4"/>
        <v/>
      </c>
      <c r="J17" s="113" t="str">
        <f t="shared" si="5"/>
        <v/>
      </c>
      <c r="K17" s="114"/>
      <c r="L17" s="115"/>
      <c r="M17" s="53"/>
      <c r="N17" s="12"/>
      <c r="O17" s="31" t="str">
        <f t="shared" si="3"/>
        <v/>
      </c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19.5" customHeight="1" x14ac:dyDescent="0.3">
      <c r="A18" s="31"/>
      <c r="B18" s="39">
        <v>10</v>
      </c>
      <c r="C18" s="12"/>
      <c r="D18" s="42">
        <f>COUNTIF(入力用シート!$E$7:$E$61,C18)</f>
        <v>0</v>
      </c>
      <c r="E18" s="42">
        <f>COUNTIF(入力用シート!$E$66:$E$105,C18)</f>
        <v>0</v>
      </c>
      <c r="F18" s="42">
        <f t="shared" si="0"/>
        <v>0</v>
      </c>
      <c r="G18" s="43">
        <f t="shared" si="1"/>
        <v>0</v>
      </c>
      <c r="H18" s="12"/>
      <c r="I18" s="44" t="str">
        <f t="shared" si="4"/>
        <v/>
      </c>
      <c r="J18" s="113" t="str">
        <f t="shared" si="5"/>
        <v/>
      </c>
      <c r="K18" s="114"/>
      <c r="L18" s="115"/>
      <c r="M18" s="53"/>
      <c r="N18" s="12"/>
      <c r="O18" s="31" t="str">
        <f t="shared" si="3"/>
        <v/>
      </c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9.5" customHeight="1" x14ac:dyDescent="0.3">
      <c r="A19" s="31"/>
      <c r="B19" s="39">
        <v>11</v>
      </c>
      <c r="C19" s="12"/>
      <c r="D19" s="42">
        <f>COUNTIF(入力用シート!$E$7:$E$61,C19)</f>
        <v>0</v>
      </c>
      <c r="E19" s="42">
        <f>COUNTIF(入力用シート!$E$66:$E$105,C19)</f>
        <v>0</v>
      </c>
      <c r="F19" s="42">
        <f t="shared" si="0"/>
        <v>0</v>
      </c>
      <c r="G19" s="43">
        <f t="shared" si="1"/>
        <v>0</v>
      </c>
      <c r="H19" s="12"/>
      <c r="I19" s="44" t="str">
        <f t="shared" si="4"/>
        <v/>
      </c>
      <c r="J19" s="113" t="str">
        <f t="shared" si="5"/>
        <v/>
      </c>
      <c r="K19" s="114"/>
      <c r="L19" s="115"/>
      <c r="M19" s="53"/>
      <c r="N19" s="12"/>
      <c r="O19" s="31" t="str">
        <f t="shared" si="3"/>
        <v/>
      </c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9.5" customHeight="1" x14ac:dyDescent="0.3">
      <c r="A20" s="31"/>
      <c r="B20" s="39">
        <v>12</v>
      </c>
      <c r="C20" s="12"/>
      <c r="D20" s="42">
        <f>COUNTIF(入力用シート!$E$7:$E$61,C20)</f>
        <v>0</v>
      </c>
      <c r="E20" s="42">
        <f>COUNTIF(入力用シート!$E$66:$E$105,C20)</f>
        <v>0</v>
      </c>
      <c r="F20" s="42">
        <f t="shared" si="0"/>
        <v>0</v>
      </c>
      <c r="G20" s="43">
        <f t="shared" si="1"/>
        <v>0</v>
      </c>
      <c r="H20" s="12"/>
      <c r="I20" s="44" t="str">
        <f t="shared" si="4"/>
        <v/>
      </c>
      <c r="J20" s="113" t="str">
        <f t="shared" si="5"/>
        <v/>
      </c>
      <c r="K20" s="114"/>
      <c r="L20" s="115"/>
      <c r="M20" s="53"/>
      <c r="N20" s="12"/>
      <c r="O20" s="31" t="str">
        <f t="shared" si="3"/>
        <v/>
      </c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9.5" customHeight="1" x14ac:dyDescent="0.3">
      <c r="A21" s="31"/>
      <c r="B21" s="39">
        <v>13</v>
      </c>
      <c r="C21" s="12"/>
      <c r="D21" s="42">
        <f>COUNTIF(入力用シート!$E$7:$E$61,C21)</f>
        <v>0</v>
      </c>
      <c r="E21" s="42">
        <f>COUNTIF(入力用シート!$E$66:$E$105,C21)</f>
        <v>0</v>
      </c>
      <c r="F21" s="42">
        <f t="shared" si="0"/>
        <v>0</v>
      </c>
      <c r="G21" s="43">
        <f t="shared" si="1"/>
        <v>0</v>
      </c>
      <c r="H21" s="12"/>
      <c r="I21" s="44" t="str">
        <f t="shared" si="4"/>
        <v/>
      </c>
      <c r="J21" s="113" t="str">
        <f t="shared" si="5"/>
        <v/>
      </c>
      <c r="K21" s="114"/>
      <c r="L21" s="115"/>
      <c r="M21" s="53"/>
      <c r="N21" s="12"/>
      <c r="O21" s="31" t="str">
        <f t="shared" si="3"/>
        <v/>
      </c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customHeight="1" x14ac:dyDescent="0.3">
      <c r="A22" s="31"/>
      <c r="B22" s="39">
        <v>14</v>
      </c>
      <c r="C22" s="12"/>
      <c r="D22" s="42">
        <f>COUNTIF(入力用シート!$E$7:$E$61,C22)</f>
        <v>0</v>
      </c>
      <c r="E22" s="42">
        <f>COUNTIF(入力用シート!$E$66:$E$105,C22)</f>
        <v>0</v>
      </c>
      <c r="F22" s="42">
        <f t="shared" si="0"/>
        <v>0</v>
      </c>
      <c r="G22" s="43">
        <f t="shared" si="1"/>
        <v>0</v>
      </c>
      <c r="H22" s="12"/>
      <c r="I22" s="44" t="str">
        <f t="shared" si="4"/>
        <v/>
      </c>
      <c r="J22" s="113" t="str">
        <f t="shared" si="5"/>
        <v/>
      </c>
      <c r="K22" s="114"/>
      <c r="L22" s="115"/>
      <c r="M22" s="53"/>
      <c r="N22" s="12"/>
      <c r="O22" s="31" t="str">
        <f t="shared" si="3"/>
        <v/>
      </c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9.5" customHeight="1" x14ac:dyDescent="0.3">
      <c r="A23" s="31"/>
      <c r="B23" s="39">
        <v>15</v>
      </c>
      <c r="C23" s="12"/>
      <c r="D23" s="42">
        <f>COUNTIF(入力用シート!$E$7:$E$61,C23)</f>
        <v>0</v>
      </c>
      <c r="E23" s="42">
        <f>COUNTIF(入力用シート!$E$66:$E$105,C23)</f>
        <v>0</v>
      </c>
      <c r="F23" s="42">
        <f t="shared" si="0"/>
        <v>0</v>
      </c>
      <c r="G23" s="43">
        <f t="shared" si="1"/>
        <v>0</v>
      </c>
      <c r="H23" s="12"/>
      <c r="I23" s="44" t="str">
        <f t="shared" si="4"/>
        <v/>
      </c>
      <c r="J23" s="113" t="str">
        <f t="shared" si="5"/>
        <v/>
      </c>
      <c r="K23" s="114"/>
      <c r="L23" s="115"/>
      <c r="M23" s="53"/>
      <c r="N23" s="12"/>
      <c r="O23" s="31" t="str">
        <f t="shared" si="3"/>
        <v/>
      </c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9.5" customHeight="1" x14ac:dyDescent="0.3">
      <c r="A24" s="31"/>
      <c r="B24" s="39">
        <v>16</v>
      </c>
      <c r="C24" s="12"/>
      <c r="D24" s="42">
        <f>COUNTIF(入力用シート!$E$7:$E$61,C24)</f>
        <v>0</v>
      </c>
      <c r="E24" s="42">
        <f>COUNTIF(入力用シート!$E$66:$E$105,C24)</f>
        <v>0</v>
      </c>
      <c r="F24" s="42">
        <f t="shared" si="0"/>
        <v>0</v>
      </c>
      <c r="G24" s="43">
        <f t="shared" si="1"/>
        <v>0</v>
      </c>
      <c r="H24" s="12"/>
      <c r="I24" s="44" t="str">
        <f t="shared" si="4"/>
        <v/>
      </c>
      <c r="J24" s="113" t="str">
        <f t="shared" si="5"/>
        <v/>
      </c>
      <c r="K24" s="114"/>
      <c r="L24" s="115"/>
      <c r="M24" s="53"/>
      <c r="N24" s="12"/>
      <c r="O24" s="31" t="str">
        <f t="shared" si="3"/>
        <v/>
      </c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9.5" customHeight="1" x14ac:dyDescent="0.3">
      <c r="A25" s="31"/>
      <c r="B25" s="39">
        <v>17</v>
      </c>
      <c r="C25" s="12"/>
      <c r="D25" s="42">
        <f>COUNTIF(入力用シート!$E$7:$E$61,C25)</f>
        <v>0</v>
      </c>
      <c r="E25" s="42">
        <f>COUNTIF(入力用シート!$E$66:$E$105,C25)</f>
        <v>0</v>
      </c>
      <c r="F25" s="42">
        <f t="shared" si="0"/>
        <v>0</v>
      </c>
      <c r="G25" s="43">
        <f t="shared" si="1"/>
        <v>0</v>
      </c>
      <c r="H25" s="12"/>
      <c r="I25" s="44" t="str">
        <f t="shared" si="4"/>
        <v/>
      </c>
      <c r="J25" s="113" t="str">
        <f t="shared" si="5"/>
        <v/>
      </c>
      <c r="K25" s="114"/>
      <c r="L25" s="115"/>
      <c r="M25" s="53"/>
      <c r="N25" s="12"/>
      <c r="O25" s="31" t="str">
        <f t="shared" si="3"/>
        <v/>
      </c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9.5" customHeight="1" x14ac:dyDescent="0.3">
      <c r="A26" s="31"/>
      <c r="B26" s="39">
        <v>18</v>
      </c>
      <c r="C26" s="12"/>
      <c r="D26" s="42">
        <f>COUNTIF(入力用シート!$E$7:$E$61,C26)</f>
        <v>0</v>
      </c>
      <c r="E26" s="42">
        <f>COUNTIF(入力用シート!$E$66:$E$105,C26)</f>
        <v>0</v>
      </c>
      <c r="F26" s="42">
        <f t="shared" si="0"/>
        <v>0</v>
      </c>
      <c r="G26" s="43">
        <f t="shared" si="1"/>
        <v>0</v>
      </c>
      <c r="H26" s="12"/>
      <c r="I26" s="44" t="str">
        <f t="shared" si="4"/>
        <v/>
      </c>
      <c r="J26" s="113" t="str">
        <f t="shared" si="5"/>
        <v/>
      </c>
      <c r="K26" s="114"/>
      <c r="L26" s="115"/>
      <c r="M26" s="53"/>
      <c r="N26" s="12"/>
      <c r="O26" s="31" t="str">
        <f t="shared" si="3"/>
        <v/>
      </c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9.5" customHeight="1" x14ac:dyDescent="0.3">
      <c r="A27" s="31"/>
      <c r="B27" s="39">
        <v>19</v>
      </c>
      <c r="C27" s="12"/>
      <c r="D27" s="42">
        <f>COUNTIF(入力用シート!$E$7:$E$61,C27)</f>
        <v>0</v>
      </c>
      <c r="E27" s="42">
        <f>COUNTIF(入力用シート!$E$66:$E$105,C27)</f>
        <v>0</v>
      </c>
      <c r="F27" s="42">
        <f t="shared" si="0"/>
        <v>0</v>
      </c>
      <c r="G27" s="43">
        <f t="shared" si="1"/>
        <v>0</v>
      </c>
      <c r="H27" s="12"/>
      <c r="I27" s="44" t="str">
        <f t="shared" si="4"/>
        <v/>
      </c>
      <c r="J27" s="113" t="str">
        <f t="shared" si="5"/>
        <v/>
      </c>
      <c r="K27" s="114"/>
      <c r="L27" s="115"/>
      <c r="M27" s="53"/>
      <c r="N27" s="12"/>
      <c r="O27" s="31" t="str">
        <f t="shared" si="3"/>
        <v/>
      </c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9.5" customHeight="1" x14ac:dyDescent="0.3">
      <c r="A28" s="31"/>
      <c r="B28" s="39">
        <v>20</v>
      </c>
      <c r="C28" s="12"/>
      <c r="D28" s="42">
        <f>COUNTIF(入力用シート!$E$7:$E$61,C28)</f>
        <v>0</v>
      </c>
      <c r="E28" s="42">
        <f>COUNTIF(入力用シート!$E$66:$E$105,C28)</f>
        <v>0</v>
      </c>
      <c r="F28" s="42">
        <f t="shared" si="0"/>
        <v>0</v>
      </c>
      <c r="G28" s="43">
        <f t="shared" si="1"/>
        <v>0</v>
      </c>
      <c r="H28" s="12"/>
      <c r="I28" s="44" t="str">
        <f t="shared" si="4"/>
        <v/>
      </c>
      <c r="J28" s="113" t="str">
        <f t="shared" si="5"/>
        <v/>
      </c>
      <c r="K28" s="114"/>
      <c r="L28" s="115"/>
      <c r="M28" s="53"/>
      <c r="N28" s="12"/>
      <c r="O28" s="31" t="str">
        <f t="shared" si="3"/>
        <v/>
      </c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9.5" customHeight="1" x14ac:dyDescent="0.3">
      <c r="A29" s="31"/>
      <c r="B29" s="39">
        <v>21</v>
      </c>
      <c r="C29" s="12"/>
      <c r="D29" s="42">
        <f>COUNTIF(入力用シート!$E$7:$E$61,C29)</f>
        <v>0</v>
      </c>
      <c r="E29" s="42">
        <f>COUNTIF(入力用シート!$E$66:$E$105,C29)</f>
        <v>0</v>
      </c>
      <c r="F29" s="42">
        <f t="shared" si="0"/>
        <v>0</v>
      </c>
      <c r="G29" s="43">
        <f t="shared" si="1"/>
        <v>0</v>
      </c>
      <c r="H29" s="12"/>
      <c r="I29" s="44" t="str">
        <f t="shared" si="4"/>
        <v/>
      </c>
      <c r="J29" s="113" t="str">
        <f t="shared" si="5"/>
        <v/>
      </c>
      <c r="K29" s="114"/>
      <c r="L29" s="115"/>
      <c r="M29" s="53"/>
      <c r="N29" s="12"/>
      <c r="O29" s="31" t="str">
        <f t="shared" si="3"/>
        <v/>
      </c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9.5" customHeight="1" x14ac:dyDescent="0.3">
      <c r="A30" s="31"/>
      <c r="B30" s="39">
        <v>22</v>
      </c>
      <c r="C30" s="12"/>
      <c r="D30" s="42">
        <f>COUNTIF(入力用シート!$E$7:$E$61,C30)</f>
        <v>0</v>
      </c>
      <c r="E30" s="42">
        <f>COUNTIF(入力用シート!$E$66:$E$105,C30)</f>
        <v>0</v>
      </c>
      <c r="F30" s="42">
        <f t="shared" si="0"/>
        <v>0</v>
      </c>
      <c r="G30" s="43">
        <f t="shared" si="1"/>
        <v>0</v>
      </c>
      <c r="H30" s="12"/>
      <c r="I30" s="44" t="str">
        <f t="shared" si="4"/>
        <v/>
      </c>
      <c r="J30" s="113" t="str">
        <f t="shared" si="5"/>
        <v/>
      </c>
      <c r="K30" s="114"/>
      <c r="L30" s="115"/>
      <c r="M30" s="53"/>
      <c r="N30" s="12"/>
      <c r="O30" s="31" t="str">
        <f t="shared" si="3"/>
        <v/>
      </c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9.5" customHeight="1" x14ac:dyDescent="0.3">
      <c r="A31" s="31"/>
      <c r="B31" s="39">
        <v>23</v>
      </c>
      <c r="C31" s="12"/>
      <c r="D31" s="42">
        <f>COUNTIF(入力用シート!$E$7:$E$61,C31)</f>
        <v>0</v>
      </c>
      <c r="E31" s="42">
        <f>COUNTIF(入力用シート!$E$66:$E$105,C31)</f>
        <v>0</v>
      </c>
      <c r="F31" s="42">
        <f t="shared" si="0"/>
        <v>0</v>
      </c>
      <c r="G31" s="43">
        <f t="shared" si="1"/>
        <v>0</v>
      </c>
      <c r="H31" s="12"/>
      <c r="I31" s="44" t="str">
        <f t="shared" si="4"/>
        <v/>
      </c>
      <c r="J31" s="113" t="str">
        <f t="shared" si="5"/>
        <v/>
      </c>
      <c r="K31" s="114"/>
      <c r="L31" s="115"/>
      <c r="M31" s="53"/>
      <c r="N31" s="12"/>
      <c r="O31" s="31" t="str">
        <f t="shared" si="3"/>
        <v/>
      </c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9.5" customHeight="1" x14ac:dyDescent="0.3">
      <c r="A32" s="31"/>
      <c r="B32" s="39">
        <v>24</v>
      </c>
      <c r="C32" s="12"/>
      <c r="D32" s="42">
        <f>COUNTIF(入力用シート!$E$7:$E$61,C32)</f>
        <v>0</v>
      </c>
      <c r="E32" s="42">
        <f>COUNTIF(入力用シート!$E$66:$E$105,C32)</f>
        <v>0</v>
      </c>
      <c r="F32" s="42">
        <f t="shared" si="0"/>
        <v>0</v>
      </c>
      <c r="G32" s="43">
        <f t="shared" si="1"/>
        <v>0</v>
      </c>
      <c r="H32" s="12"/>
      <c r="I32" s="44" t="str">
        <f t="shared" si="4"/>
        <v/>
      </c>
      <c r="J32" s="113" t="str">
        <f t="shared" si="5"/>
        <v/>
      </c>
      <c r="K32" s="114"/>
      <c r="L32" s="115"/>
      <c r="M32" s="53"/>
      <c r="N32" s="12"/>
      <c r="O32" s="31" t="str">
        <f t="shared" si="3"/>
        <v/>
      </c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9.5" customHeight="1" x14ac:dyDescent="0.3">
      <c r="A33" s="31"/>
      <c r="B33" s="39">
        <v>25</v>
      </c>
      <c r="C33" s="12"/>
      <c r="D33" s="42">
        <f>COUNTIF(入力用シート!$E$7:$E$61,C33)</f>
        <v>0</v>
      </c>
      <c r="E33" s="42">
        <f>COUNTIF(入力用シート!$E$66:$E$105,C33)</f>
        <v>0</v>
      </c>
      <c r="F33" s="42">
        <f t="shared" si="0"/>
        <v>0</v>
      </c>
      <c r="G33" s="43">
        <f t="shared" si="1"/>
        <v>0</v>
      </c>
      <c r="H33" s="12"/>
      <c r="I33" s="44" t="str">
        <f t="shared" si="4"/>
        <v/>
      </c>
      <c r="J33" s="113" t="str">
        <f t="shared" si="5"/>
        <v/>
      </c>
      <c r="K33" s="114"/>
      <c r="L33" s="115"/>
      <c r="M33" s="53"/>
      <c r="N33" s="12"/>
      <c r="O33" s="31" t="str">
        <f t="shared" si="3"/>
        <v/>
      </c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9.5" customHeight="1" x14ac:dyDescent="0.3">
      <c r="A34" s="31"/>
      <c r="B34" s="39">
        <v>26</v>
      </c>
      <c r="C34" s="12"/>
      <c r="D34" s="42">
        <f>COUNTIF(入力用シート!$E$7:$E$61,C34)</f>
        <v>0</v>
      </c>
      <c r="E34" s="42">
        <f>COUNTIF(入力用シート!$E$66:$E$105,C34)</f>
        <v>0</v>
      </c>
      <c r="F34" s="42">
        <f t="shared" si="0"/>
        <v>0</v>
      </c>
      <c r="G34" s="43">
        <f t="shared" si="1"/>
        <v>0</v>
      </c>
      <c r="H34" s="12"/>
      <c r="I34" s="44" t="str">
        <f t="shared" si="4"/>
        <v/>
      </c>
      <c r="J34" s="113" t="str">
        <f t="shared" si="5"/>
        <v/>
      </c>
      <c r="K34" s="114"/>
      <c r="L34" s="115"/>
      <c r="M34" s="53"/>
      <c r="N34" s="12"/>
      <c r="O34" s="31" t="str">
        <f t="shared" si="3"/>
        <v/>
      </c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9.5" customHeight="1" x14ac:dyDescent="0.3">
      <c r="A35" s="31"/>
      <c r="B35" s="39">
        <v>27</v>
      </c>
      <c r="C35" s="12"/>
      <c r="D35" s="42">
        <f>COUNTIF(入力用シート!$E$7:$E$61,C35)</f>
        <v>0</v>
      </c>
      <c r="E35" s="42">
        <f>COUNTIF(入力用シート!$E$66:$E$105,C35)</f>
        <v>0</v>
      </c>
      <c r="F35" s="42">
        <f t="shared" si="0"/>
        <v>0</v>
      </c>
      <c r="G35" s="43">
        <f t="shared" si="1"/>
        <v>0</v>
      </c>
      <c r="H35" s="12"/>
      <c r="I35" s="44" t="str">
        <f t="shared" si="4"/>
        <v/>
      </c>
      <c r="J35" s="113" t="str">
        <f t="shared" si="5"/>
        <v/>
      </c>
      <c r="K35" s="114"/>
      <c r="L35" s="115"/>
      <c r="M35" s="53"/>
      <c r="N35" s="12"/>
      <c r="O35" s="31" t="str">
        <f t="shared" si="3"/>
        <v/>
      </c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9.5" customHeight="1" x14ac:dyDescent="0.3">
      <c r="A36" s="31"/>
      <c r="B36" s="39">
        <v>28</v>
      </c>
      <c r="C36" s="12"/>
      <c r="D36" s="42">
        <f>COUNTIF(入力用シート!$E$7:$E$61,C36)</f>
        <v>0</v>
      </c>
      <c r="E36" s="42">
        <f>COUNTIF(入力用シート!$E$66:$E$105,C36)</f>
        <v>0</v>
      </c>
      <c r="F36" s="42">
        <f t="shared" si="0"/>
        <v>0</v>
      </c>
      <c r="G36" s="43">
        <f t="shared" si="1"/>
        <v>0</v>
      </c>
      <c r="H36" s="12"/>
      <c r="I36" s="44" t="str">
        <f t="shared" si="4"/>
        <v/>
      </c>
      <c r="J36" s="113" t="str">
        <f t="shared" si="5"/>
        <v/>
      </c>
      <c r="K36" s="114"/>
      <c r="L36" s="115"/>
      <c r="M36" s="53"/>
      <c r="N36" s="12"/>
      <c r="O36" s="31" t="str">
        <f t="shared" si="3"/>
        <v/>
      </c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9.5" customHeight="1" x14ac:dyDescent="0.3">
      <c r="A37" s="31"/>
      <c r="B37" s="39">
        <v>29</v>
      </c>
      <c r="C37" s="12"/>
      <c r="D37" s="42">
        <f>COUNTIF(入力用シート!$E$7:$E$61,C37)</f>
        <v>0</v>
      </c>
      <c r="E37" s="42">
        <f>COUNTIF(入力用シート!$E$66:$E$105,C37)</f>
        <v>0</v>
      </c>
      <c r="F37" s="42">
        <f t="shared" si="0"/>
        <v>0</v>
      </c>
      <c r="G37" s="43">
        <f t="shared" si="1"/>
        <v>0</v>
      </c>
      <c r="H37" s="12"/>
      <c r="I37" s="44" t="str">
        <f t="shared" si="4"/>
        <v/>
      </c>
      <c r="J37" s="113" t="str">
        <f t="shared" si="5"/>
        <v/>
      </c>
      <c r="K37" s="114"/>
      <c r="L37" s="115"/>
      <c r="M37" s="53"/>
      <c r="N37" s="12"/>
      <c r="O37" s="31" t="str">
        <f t="shared" si="3"/>
        <v/>
      </c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customHeight="1" x14ac:dyDescent="0.3">
      <c r="A38" s="31"/>
      <c r="B38" s="39">
        <v>30</v>
      </c>
      <c r="C38" s="12"/>
      <c r="D38" s="42">
        <f>COUNTIF(入力用シート!$E$7:$E$61,C38)</f>
        <v>0</v>
      </c>
      <c r="E38" s="42">
        <f>COUNTIF(入力用シート!$E$66:$E$105,C38)</f>
        <v>0</v>
      </c>
      <c r="F38" s="42">
        <f t="shared" si="0"/>
        <v>0</v>
      </c>
      <c r="G38" s="43">
        <f t="shared" si="1"/>
        <v>0</v>
      </c>
      <c r="H38" s="12"/>
      <c r="I38" s="44" t="str">
        <f t="shared" si="4"/>
        <v/>
      </c>
      <c r="J38" s="113" t="str">
        <f t="shared" si="5"/>
        <v/>
      </c>
      <c r="K38" s="114"/>
      <c r="L38" s="115"/>
      <c r="M38" s="53"/>
      <c r="N38" s="12"/>
      <c r="O38" s="31" t="str">
        <f t="shared" si="3"/>
        <v/>
      </c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9.5" customHeight="1" x14ac:dyDescent="0.3">
      <c r="A39" s="31"/>
      <c r="B39" s="39">
        <v>31</v>
      </c>
      <c r="C39" s="12"/>
      <c r="D39" s="42">
        <f>COUNTIF(入力用シート!$E$7:$E$61,C39)</f>
        <v>0</v>
      </c>
      <c r="E39" s="42">
        <f>COUNTIF(入力用シート!$E$66:$E$105,C39)</f>
        <v>0</v>
      </c>
      <c r="F39" s="42">
        <f t="shared" si="0"/>
        <v>0</v>
      </c>
      <c r="G39" s="43">
        <f t="shared" si="1"/>
        <v>0</v>
      </c>
      <c r="H39" s="12"/>
      <c r="I39" s="44" t="str">
        <f t="shared" si="4"/>
        <v/>
      </c>
      <c r="J39" s="113" t="str">
        <f t="shared" si="5"/>
        <v/>
      </c>
      <c r="K39" s="114"/>
      <c r="L39" s="115"/>
      <c r="M39" s="53"/>
      <c r="N39" s="12"/>
      <c r="O39" s="31" t="str">
        <f t="shared" si="3"/>
        <v/>
      </c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9.5" customHeight="1" x14ac:dyDescent="0.3">
      <c r="A40" s="31"/>
      <c r="B40" s="39">
        <v>32</v>
      </c>
      <c r="C40" s="12"/>
      <c r="D40" s="42">
        <f>COUNTIF(入力用シート!$E$7:$E$61,C40)</f>
        <v>0</v>
      </c>
      <c r="E40" s="42">
        <f>COUNTIF(入力用シート!$E$66:$E$105,C40)</f>
        <v>0</v>
      </c>
      <c r="F40" s="42">
        <f t="shared" si="0"/>
        <v>0</v>
      </c>
      <c r="G40" s="43">
        <f t="shared" si="1"/>
        <v>0</v>
      </c>
      <c r="H40" s="12"/>
      <c r="I40" s="44" t="str">
        <f t="shared" si="4"/>
        <v/>
      </c>
      <c r="J40" s="113" t="str">
        <f t="shared" si="5"/>
        <v/>
      </c>
      <c r="K40" s="114"/>
      <c r="L40" s="115"/>
      <c r="M40" s="53"/>
      <c r="N40" s="12"/>
      <c r="O40" s="31" t="str">
        <f t="shared" si="3"/>
        <v/>
      </c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9.5" customHeight="1" x14ac:dyDescent="0.3">
      <c r="A41" s="31"/>
      <c r="B41" s="39">
        <v>33</v>
      </c>
      <c r="C41" s="12"/>
      <c r="D41" s="42">
        <f>COUNTIF(入力用シート!$E$7:$E$61,C41)</f>
        <v>0</v>
      </c>
      <c r="E41" s="42">
        <f>COUNTIF(入力用シート!$E$66:$E$105,C41)</f>
        <v>0</v>
      </c>
      <c r="F41" s="42">
        <f t="shared" si="0"/>
        <v>0</v>
      </c>
      <c r="G41" s="43">
        <f t="shared" si="1"/>
        <v>0</v>
      </c>
      <c r="H41" s="12"/>
      <c r="I41" s="44" t="str">
        <f t="shared" si="4"/>
        <v/>
      </c>
      <c r="J41" s="113" t="str">
        <f t="shared" si="5"/>
        <v/>
      </c>
      <c r="K41" s="114"/>
      <c r="L41" s="115"/>
      <c r="M41" s="53"/>
      <c r="N41" s="12"/>
      <c r="O41" s="31" t="str">
        <f t="shared" si="3"/>
        <v/>
      </c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19.5" customHeight="1" x14ac:dyDescent="0.3">
      <c r="A42" s="31"/>
      <c r="B42" s="39">
        <v>34</v>
      </c>
      <c r="C42" s="12"/>
      <c r="D42" s="42">
        <f>COUNTIF(入力用シート!$E$7:$E$61,C42)</f>
        <v>0</v>
      </c>
      <c r="E42" s="42">
        <f>COUNTIF(入力用シート!$E$66:$E$105,C42)</f>
        <v>0</v>
      </c>
      <c r="F42" s="42">
        <f t="shared" si="0"/>
        <v>0</v>
      </c>
      <c r="G42" s="43">
        <f t="shared" si="1"/>
        <v>0</v>
      </c>
      <c r="H42" s="12"/>
      <c r="I42" s="44" t="str">
        <f t="shared" si="4"/>
        <v/>
      </c>
      <c r="J42" s="113" t="str">
        <f t="shared" si="5"/>
        <v/>
      </c>
      <c r="K42" s="114"/>
      <c r="L42" s="115"/>
      <c r="M42" s="53"/>
      <c r="N42" s="12"/>
      <c r="O42" s="31" t="str">
        <f t="shared" si="3"/>
        <v/>
      </c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9.5" customHeight="1" x14ac:dyDescent="0.3">
      <c r="A43" s="31"/>
      <c r="B43" s="39">
        <v>35</v>
      </c>
      <c r="C43" s="12"/>
      <c r="D43" s="42">
        <f>COUNTIF(入力用シート!$E$7:$E$61,C43)</f>
        <v>0</v>
      </c>
      <c r="E43" s="42">
        <f>COUNTIF(入力用シート!$E$66:$E$105,C43)</f>
        <v>0</v>
      </c>
      <c r="F43" s="42">
        <f t="shared" si="0"/>
        <v>0</v>
      </c>
      <c r="G43" s="43">
        <f t="shared" si="1"/>
        <v>0</v>
      </c>
      <c r="H43" s="12"/>
      <c r="I43" s="44" t="str">
        <f t="shared" si="4"/>
        <v/>
      </c>
      <c r="J43" s="113" t="str">
        <f t="shared" si="5"/>
        <v/>
      </c>
      <c r="K43" s="114"/>
      <c r="L43" s="115"/>
      <c r="M43" s="53"/>
      <c r="N43" s="12"/>
      <c r="O43" s="31" t="str">
        <f t="shared" si="3"/>
        <v/>
      </c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19.5" customHeight="1" x14ac:dyDescent="0.3">
      <c r="A44" s="31"/>
      <c r="B44" s="39">
        <v>36</v>
      </c>
      <c r="C44" s="12"/>
      <c r="D44" s="42">
        <f>COUNTIF(入力用シート!$E$7:$E$61,C44)</f>
        <v>0</v>
      </c>
      <c r="E44" s="42">
        <f>COUNTIF(入力用シート!$E$66:$E$105,C44)</f>
        <v>0</v>
      </c>
      <c r="F44" s="42">
        <f t="shared" si="0"/>
        <v>0</v>
      </c>
      <c r="G44" s="43">
        <f t="shared" si="1"/>
        <v>0</v>
      </c>
      <c r="H44" s="12"/>
      <c r="I44" s="44" t="str">
        <f t="shared" si="4"/>
        <v/>
      </c>
      <c r="J44" s="113" t="str">
        <f t="shared" si="5"/>
        <v/>
      </c>
      <c r="K44" s="114"/>
      <c r="L44" s="115"/>
      <c r="M44" s="53"/>
      <c r="N44" s="12"/>
      <c r="O44" s="31" t="str">
        <f t="shared" si="3"/>
        <v/>
      </c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9.5" customHeight="1" x14ac:dyDescent="0.3">
      <c r="A45" s="31"/>
      <c r="B45" s="39">
        <v>37</v>
      </c>
      <c r="C45" s="12"/>
      <c r="D45" s="42">
        <f>COUNTIF(入力用シート!$E$7:$E$61,C45)</f>
        <v>0</v>
      </c>
      <c r="E45" s="42">
        <f>COUNTIF(入力用シート!$E$66:$E$105,C45)</f>
        <v>0</v>
      </c>
      <c r="F45" s="42">
        <f t="shared" si="0"/>
        <v>0</v>
      </c>
      <c r="G45" s="43">
        <f t="shared" si="1"/>
        <v>0</v>
      </c>
      <c r="H45" s="12"/>
      <c r="I45" s="44" t="str">
        <f t="shared" si="4"/>
        <v/>
      </c>
      <c r="J45" s="113" t="str">
        <f t="shared" si="5"/>
        <v/>
      </c>
      <c r="K45" s="114"/>
      <c r="L45" s="115"/>
      <c r="M45" s="53"/>
      <c r="N45" s="12"/>
      <c r="O45" s="31" t="str">
        <f t="shared" si="3"/>
        <v/>
      </c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9.5" customHeight="1" x14ac:dyDescent="0.3">
      <c r="A46" s="31"/>
      <c r="B46" s="39">
        <v>38</v>
      </c>
      <c r="C46" s="12"/>
      <c r="D46" s="42">
        <f>COUNTIF(入力用シート!$E$7:$E$61,C46)</f>
        <v>0</v>
      </c>
      <c r="E46" s="42">
        <f>COUNTIF(入力用シート!$E$66:$E$105,C46)</f>
        <v>0</v>
      </c>
      <c r="F46" s="42">
        <f t="shared" si="0"/>
        <v>0</v>
      </c>
      <c r="G46" s="43">
        <f t="shared" si="1"/>
        <v>0</v>
      </c>
      <c r="H46" s="12"/>
      <c r="I46" s="44" t="str">
        <f t="shared" si="4"/>
        <v/>
      </c>
      <c r="J46" s="113" t="str">
        <f t="shared" si="5"/>
        <v/>
      </c>
      <c r="K46" s="114"/>
      <c r="L46" s="115"/>
      <c r="M46" s="53"/>
      <c r="N46" s="12"/>
      <c r="O46" s="31" t="str">
        <f t="shared" si="3"/>
        <v/>
      </c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9.5" customHeight="1" x14ac:dyDescent="0.3">
      <c r="A47" s="31"/>
      <c r="B47" s="39">
        <v>39</v>
      </c>
      <c r="C47" s="34"/>
      <c r="D47" s="45">
        <f>COUNTIF(入力用シート!$E$7:$E$61,C47)</f>
        <v>0</v>
      </c>
      <c r="E47" s="45">
        <f>COUNTIF(入力用シート!$E$66:$E$105,C47)</f>
        <v>0</v>
      </c>
      <c r="F47" s="42">
        <f t="shared" si="0"/>
        <v>0</v>
      </c>
      <c r="G47" s="43">
        <f t="shared" si="1"/>
        <v>0</v>
      </c>
      <c r="H47" s="12"/>
      <c r="I47" s="44" t="str">
        <f t="shared" si="4"/>
        <v/>
      </c>
      <c r="J47" s="113" t="str">
        <f t="shared" si="5"/>
        <v/>
      </c>
      <c r="K47" s="114"/>
      <c r="L47" s="115"/>
      <c r="M47" s="53"/>
      <c r="N47" s="12"/>
      <c r="O47" s="31" t="str">
        <f t="shared" si="3"/>
        <v/>
      </c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9.5" customHeight="1" thickBot="1" x14ac:dyDescent="0.35">
      <c r="A48" s="31"/>
      <c r="B48" s="39">
        <v>40</v>
      </c>
      <c r="C48" s="34"/>
      <c r="D48" s="45">
        <f>COUNTIF(入力用シート!$E$7:$E$61,C48)</f>
        <v>0</v>
      </c>
      <c r="E48" s="45">
        <f>COUNTIF(入力用シート!$E$66:$E$105,C48)</f>
        <v>0</v>
      </c>
      <c r="F48" s="42">
        <f t="shared" si="0"/>
        <v>0</v>
      </c>
      <c r="G48" s="43">
        <f t="shared" si="1"/>
        <v>0</v>
      </c>
      <c r="H48" s="12"/>
      <c r="I48" s="44" t="str">
        <f t="shared" si="4"/>
        <v/>
      </c>
      <c r="J48" s="119" t="str">
        <f t="shared" si="5"/>
        <v/>
      </c>
      <c r="K48" s="120"/>
      <c r="L48" s="121"/>
      <c r="M48" s="53"/>
      <c r="N48" s="12"/>
      <c r="O48" s="31" t="str">
        <f t="shared" si="3"/>
        <v/>
      </c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9.5" customHeight="1" thickTop="1" x14ac:dyDescent="0.3">
      <c r="A49" s="31"/>
      <c r="B49" s="46"/>
      <c r="C49" s="46" t="s">
        <v>103</v>
      </c>
      <c r="D49" s="47">
        <f t="shared" ref="D49:I49" si="6">SUM(D9:D48)</f>
        <v>0</v>
      </c>
      <c r="E49" s="47">
        <f t="shared" si="6"/>
        <v>0</v>
      </c>
      <c r="F49" s="47">
        <f t="shared" si="6"/>
        <v>0</v>
      </c>
      <c r="G49" s="47">
        <f t="shared" si="6"/>
        <v>0</v>
      </c>
      <c r="H49" s="46">
        <f t="shared" si="6"/>
        <v>0</v>
      </c>
      <c r="I49" s="48">
        <f t="shared" si="6"/>
        <v>0</v>
      </c>
      <c r="J49" s="116">
        <f t="shared" si="5"/>
        <v>0</v>
      </c>
      <c r="K49" s="117"/>
      <c r="L49" s="118"/>
      <c r="M49" s="50"/>
      <c r="N49" s="5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4.25" customHeight="1" x14ac:dyDescent="0.3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4.25" customHeight="1" x14ac:dyDescent="0.3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4.25" customHeight="1" x14ac:dyDescent="0.3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4.25" customHeight="1" x14ac:dyDescent="0.3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4.25" customHeight="1" x14ac:dyDescent="0.3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4.25" customHeight="1" x14ac:dyDescent="0.3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4.25" customHeight="1" x14ac:dyDescent="0.3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4.25" customHeight="1" x14ac:dyDescent="0.3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4.25" customHeight="1" x14ac:dyDescent="0.3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4.25" customHeight="1" x14ac:dyDescent="0.3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4.25" customHeight="1" x14ac:dyDescent="0.3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4.25" customHeight="1" x14ac:dyDescent="0.3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4.25" customHeight="1" x14ac:dyDescent="0.3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4.25" customHeight="1" x14ac:dyDescent="0.3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4.25" customHeight="1" x14ac:dyDescent="0.3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4.25" customHeight="1" x14ac:dyDescent="0.3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4.25" customHeight="1" x14ac:dyDescent="0.3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4.25" customHeight="1" x14ac:dyDescent="0.3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4.25" customHeight="1" x14ac:dyDescent="0.3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4.25" customHeight="1" x14ac:dyDescent="0.3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4.25" customHeight="1" x14ac:dyDescent="0.3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4.25" customHeight="1" x14ac:dyDescent="0.3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4.25" customHeight="1" x14ac:dyDescent="0.3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4.25" customHeight="1" x14ac:dyDescent="0.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4.25" customHeight="1" x14ac:dyDescent="0.3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4.25" customHeight="1" x14ac:dyDescent="0.3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4.25" customHeight="1" x14ac:dyDescent="0.3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4.25" customHeight="1" x14ac:dyDescent="0.3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4.25" customHeight="1" x14ac:dyDescent="0.3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4.25" customHeight="1" x14ac:dyDescent="0.3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4.25" customHeight="1" x14ac:dyDescent="0.3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4.25" customHeight="1" x14ac:dyDescent="0.3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4.25" customHeight="1" x14ac:dyDescent="0.3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4.25" customHeight="1" x14ac:dyDescent="0.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4.25" customHeight="1" x14ac:dyDescent="0.3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4.25" customHeight="1" x14ac:dyDescent="0.3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4.25" customHeight="1" x14ac:dyDescent="0.3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4.25" customHeight="1" x14ac:dyDescent="0.3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4.25" customHeight="1" x14ac:dyDescent="0.3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4.25" customHeight="1" x14ac:dyDescent="0.3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4.25" customHeight="1" x14ac:dyDescent="0.3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4.25" customHeight="1" x14ac:dyDescent="0.3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4.25" customHeight="1" x14ac:dyDescent="0.3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4.25" customHeight="1" x14ac:dyDescent="0.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4.25" customHeight="1" x14ac:dyDescent="0.3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4.25" customHeight="1" x14ac:dyDescent="0.3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4.25" customHeight="1" x14ac:dyDescent="0.3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4.25" customHeight="1" x14ac:dyDescent="0.3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4.25" customHeight="1" x14ac:dyDescent="0.3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4.25" customHeight="1" x14ac:dyDescent="0.3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4.25" customHeight="1" x14ac:dyDescent="0.3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4.25" customHeight="1" x14ac:dyDescent="0.3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4.25" customHeight="1" x14ac:dyDescent="0.3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14.25" customHeight="1" x14ac:dyDescent="0.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14.25" customHeight="1" x14ac:dyDescent="0.3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14.25" customHeight="1" x14ac:dyDescent="0.3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14.25" customHeight="1" x14ac:dyDescent="0.3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14.25" customHeight="1" x14ac:dyDescent="0.3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14.25" customHeight="1" x14ac:dyDescent="0.3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14.25" customHeight="1" x14ac:dyDescent="0.3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14.25" customHeight="1" x14ac:dyDescent="0.3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14.25" customHeight="1" x14ac:dyDescent="0.3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14.25" customHeight="1" x14ac:dyDescent="0.3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14.25" customHeight="1" x14ac:dyDescent="0.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14.25" customHeight="1" x14ac:dyDescent="0.3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14.25" customHeight="1" x14ac:dyDescent="0.3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14.25" customHeight="1" x14ac:dyDescent="0.3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14.25" customHeight="1" x14ac:dyDescent="0.3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14.25" customHeight="1" x14ac:dyDescent="0.3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14.25" customHeight="1" x14ac:dyDescent="0.3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14.25" customHeight="1" x14ac:dyDescent="0.3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4.25" customHeight="1" x14ac:dyDescent="0.3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14.25" customHeight="1" x14ac:dyDescent="0.3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14.25" customHeight="1" x14ac:dyDescent="0.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14.25" customHeight="1" x14ac:dyDescent="0.3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4.25" customHeight="1" x14ac:dyDescent="0.3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14.25" customHeight="1" x14ac:dyDescent="0.3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4.25" customHeight="1" x14ac:dyDescent="0.3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4.25" customHeight="1" x14ac:dyDescent="0.3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4.25" customHeight="1" x14ac:dyDescent="0.3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14.25" customHeight="1" x14ac:dyDescent="0.3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4.25" customHeight="1" x14ac:dyDescent="0.3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14.25" customHeight="1" x14ac:dyDescent="0.3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14.25" customHeight="1" x14ac:dyDescent="0.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4.25" customHeight="1" x14ac:dyDescent="0.3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14.25" customHeight="1" x14ac:dyDescent="0.3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14.25" customHeight="1" x14ac:dyDescent="0.3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14.25" customHeight="1" x14ac:dyDescent="0.3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14.25" customHeight="1" x14ac:dyDescent="0.3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14.25" customHeight="1" x14ac:dyDescent="0.3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14.25" customHeight="1" x14ac:dyDescent="0.3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14.25" customHeight="1" x14ac:dyDescent="0.3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14.25" customHeight="1" x14ac:dyDescent="0.3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14.25" customHeight="1" x14ac:dyDescent="0.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14.25" customHeight="1" x14ac:dyDescent="0.3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14.25" customHeight="1" x14ac:dyDescent="0.3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14.25" customHeight="1" x14ac:dyDescent="0.3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14.25" customHeight="1" x14ac:dyDescent="0.3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14.25" customHeight="1" x14ac:dyDescent="0.3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14.25" customHeight="1" x14ac:dyDescent="0.3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14.25" customHeight="1" x14ac:dyDescent="0.3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14.25" customHeight="1" x14ac:dyDescent="0.3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14.25" customHeight="1" x14ac:dyDescent="0.3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14.25" customHeight="1" x14ac:dyDescent="0.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14.25" customHeight="1" x14ac:dyDescent="0.3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14.25" customHeight="1" x14ac:dyDescent="0.3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14.25" customHeight="1" x14ac:dyDescent="0.3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14.25" customHeight="1" x14ac:dyDescent="0.3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14.25" customHeight="1" x14ac:dyDescent="0.3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14.25" customHeight="1" x14ac:dyDescent="0.3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14.25" customHeight="1" x14ac:dyDescent="0.3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14.25" customHeight="1" x14ac:dyDescent="0.3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14.25" customHeight="1" x14ac:dyDescent="0.3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14.25" customHeight="1" x14ac:dyDescent="0.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14.25" customHeight="1" x14ac:dyDescent="0.3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14.25" customHeight="1" x14ac:dyDescent="0.3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14.25" customHeight="1" x14ac:dyDescent="0.3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14.25" customHeight="1" x14ac:dyDescent="0.3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14.25" customHeight="1" x14ac:dyDescent="0.3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14.25" customHeight="1" x14ac:dyDescent="0.3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14.25" customHeight="1" x14ac:dyDescent="0.3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14.25" customHeight="1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14.25" customHeight="1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14.25" customHeight="1" x14ac:dyDescent="0.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14.25" customHeight="1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14.25" customHeight="1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14.25" customHeight="1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14.25" customHeight="1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14.25" customHeight="1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14.25" customHeight="1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14.25" customHeight="1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14.25" customHeight="1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14.25" customHeight="1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14.25" customHeight="1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14.25" customHeight="1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14.25" customHeight="1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14.25" customHeight="1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14.25" customHeight="1" x14ac:dyDescent="0.3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14.25" customHeight="1" x14ac:dyDescent="0.3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14.25" customHeight="1" x14ac:dyDescent="0.3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14.25" customHeight="1" x14ac:dyDescent="0.3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14.25" customHeight="1" x14ac:dyDescent="0.3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14.25" customHeight="1" x14ac:dyDescent="0.3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14.25" customHeight="1" x14ac:dyDescent="0.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14.25" customHeight="1" x14ac:dyDescent="0.3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14.25" customHeight="1" x14ac:dyDescent="0.3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14.25" customHeight="1" x14ac:dyDescent="0.3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14.25" customHeight="1" x14ac:dyDescent="0.3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14.25" customHeight="1" x14ac:dyDescent="0.3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14.25" customHeight="1" x14ac:dyDescent="0.3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14.25" customHeight="1" x14ac:dyDescent="0.3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14.25" customHeight="1" x14ac:dyDescent="0.3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14.25" customHeight="1" x14ac:dyDescent="0.3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14.25" customHeight="1" x14ac:dyDescent="0.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14.25" customHeight="1" x14ac:dyDescent="0.3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14.25" customHeight="1" x14ac:dyDescent="0.3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14.25" customHeight="1" x14ac:dyDescent="0.3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14.25" customHeight="1" x14ac:dyDescent="0.3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14.25" customHeight="1" x14ac:dyDescent="0.3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14.25" customHeight="1" x14ac:dyDescent="0.3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14.25" customHeight="1" x14ac:dyDescent="0.3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14.25" customHeight="1" x14ac:dyDescent="0.3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14.25" customHeight="1" x14ac:dyDescent="0.3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14.25" customHeight="1" x14ac:dyDescent="0.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14.25" customHeight="1" x14ac:dyDescent="0.3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14.25" customHeight="1" x14ac:dyDescent="0.3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14.25" customHeight="1" x14ac:dyDescent="0.3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14.25" customHeight="1" x14ac:dyDescent="0.3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14.25" customHeight="1" x14ac:dyDescent="0.3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14.25" customHeight="1" x14ac:dyDescent="0.3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14.25" customHeight="1" x14ac:dyDescent="0.3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14.25" customHeight="1" x14ac:dyDescent="0.3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14.25" customHeight="1" x14ac:dyDescent="0.3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14.25" customHeight="1" x14ac:dyDescent="0.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14.25" customHeight="1" x14ac:dyDescent="0.3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14.25" customHeight="1" x14ac:dyDescent="0.3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14.25" customHeight="1" x14ac:dyDescent="0.3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14.25" customHeight="1" x14ac:dyDescent="0.3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14.25" customHeight="1" x14ac:dyDescent="0.3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14.25" customHeight="1" x14ac:dyDescent="0.3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14.25" customHeight="1" x14ac:dyDescent="0.3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14.25" customHeight="1" x14ac:dyDescent="0.3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14.25" customHeight="1" x14ac:dyDescent="0.3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14.25" customHeight="1" x14ac:dyDescent="0.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14.25" customHeight="1" x14ac:dyDescent="0.3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14.25" customHeight="1" x14ac:dyDescent="0.3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14.25" customHeight="1" x14ac:dyDescent="0.3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14.25" customHeight="1" x14ac:dyDescent="0.3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14.25" customHeight="1" x14ac:dyDescent="0.3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14.25" customHeight="1" x14ac:dyDescent="0.3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14.25" customHeight="1" x14ac:dyDescent="0.3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14.25" customHeight="1" x14ac:dyDescent="0.3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14.25" customHeight="1" x14ac:dyDescent="0.3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14.25" customHeight="1" x14ac:dyDescent="0.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14.25" customHeight="1" x14ac:dyDescent="0.3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14.25" customHeight="1" x14ac:dyDescent="0.3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14.25" customHeight="1" x14ac:dyDescent="0.3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14.25" customHeight="1" x14ac:dyDescent="0.3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14.25" customHeight="1" x14ac:dyDescent="0.3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14.25" customHeight="1" x14ac:dyDescent="0.3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14.25" customHeight="1" x14ac:dyDescent="0.3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14.25" customHeight="1" x14ac:dyDescent="0.3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14.25" customHeight="1" x14ac:dyDescent="0.3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14.25" customHeight="1" x14ac:dyDescent="0.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14.25" customHeight="1" x14ac:dyDescent="0.3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14.25" customHeight="1" x14ac:dyDescent="0.3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14.25" customHeight="1" x14ac:dyDescent="0.3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14.25" customHeight="1" x14ac:dyDescent="0.3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14.25" customHeight="1" x14ac:dyDescent="0.3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14.25" customHeight="1" x14ac:dyDescent="0.3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14.25" customHeight="1" x14ac:dyDescent="0.3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14.25" customHeight="1" x14ac:dyDescent="0.3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14.25" customHeight="1" x14ac:dyDescent="0.3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14.25" customHeight="1" x14ac:dyDescent="0.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14.25" customHeight="1" x14ac:dyDescent="0.3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14.25" customHeight="1" x14ac:dyDescent="0.3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14.25" customHeight="1" x14ac:dyDescent="0.3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14.25" customHeight="1" x14ac:dyDescent="0.3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14.25" customHeight="1" x14ac:dyDescent="0.3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14.25" customHeight="1" x14ac:dyDescent="0.3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14.25" customHeight="1" x14ac:dyDescent="0.3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14.25" customHeight="1" x14ac:dyDescent="0.3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14.25" customHeight="1" x14ac:dyDescent="0.3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14.25" customHeight="1" x14ac:dyDescent="0.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14.25" customHeight="1" x14ac:dyDescent="0.3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14.25" customHeight="1" x14ac:dyDescent="0.3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14.25" customHeight="1" x14ac:dyDescent="0.3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14.25" customHeight="1" x14ac:dyDescent="0.3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14.25" customHeight="1" x14ac:dyDescent="0.3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14.25" customHeight="1" x14ac:dyDescent="0.3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14.25" customHeight="1" x14ac:dyDescent="0.3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14.25" customHeight="1" x14ac:dyDescent="0.3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14.25" customHeight="1" x14ac:dyDescent="0.3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14.25" customHeight="1" x14ac:dyDescent="0.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14.25" customHeight="1" x14ac:dyDescent="0.3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14.25" customHeight="1" x14ac:dyDescent="0.3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14.25" customHeight="1" x14ac:dyDescent="0.3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14.25" customHeight="1" x14ac:dyDescent="0.3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14.25" customHeight="1" x14ac:dyDescent="0.3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14.25" customHeight="1" x14ac:dyDescent="0.3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14.25" customHeight="1" x14ac:dyDescent="0.3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14.25" customHeight="1" x14ac:dyDescent="0.3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14.25" customHeight="1" x14ac:dyDescent="0.3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14.25" customHeight="1" x14ac:dyDescent="0.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14.25" customHeight="1" x14ac:dyDescent="0.3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14.25" customHeight="1" x14ac:dyDescent="0.3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14.25" customHeight="1" x14ac:dyDescent="0.3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14.25" customHeight="1" x14ac:dyDescent="0.3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14.25" customHeight="1" x14ac:dyDescent="0.3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14.25" customHeight="1" x14ac:dyDescent="0.3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14.25" customHeight="1" x14ac:dyDescent="0.3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14.25" customHeight="1" x14ac:dyDescent="0.3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14.25" customHeight="1" x14ac:dyDescent="0.3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14.25" customHeight="1" x14ac:dyDescent="0.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14.25" customHeight="1" x14ac:dyDescent="0.3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14.25" customHeight="1" x14ac:dyDescent="0.3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14.25" customHeight="1" x14ac:dyDescent="0.3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14.25" customHeight="1" x14ac:dyDescent="0.3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14.25" customHeight="1" x14ac:dyDescent="0.3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14.25" customHeight="1" x14ac:dyDescent="0.3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14.25" customHeight="1" x14ac:dyDescent="0.3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14.25" customHeight="1" x14ac:dyDescent="0.3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14.25" customHeight="1" x14ac:dyDescent="0.3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14.25" customHeight="1" x14ac:dyDescent="0.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14.25" customHeight="1" x14ac:dyDescent="0.3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14.25" customHeight="1" x14ac:dyDescent="0.3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14.25" customHeight="1" x14ac:dyDescent="0.3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14.25" customHeight="1" x14ac:dyDescent="0.3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14.25" customHeight="1" x14ac:dyDescent="0.3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14.25" customHeight="1" x14ac:dyDescent="0.3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14.25" customHeight="1" x14ac:dyDescent="0.3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14.25" customHeight="1" x14ac:dyDescent="0.3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14.25" customHeight="1" x14ac:dyDescent="0.3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14.25" customHeight="1" x14ac:dyDescent="0.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14.25" customHeight="1" x14ac:dyDescent="0.3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14.25" customHeight="1" x14ac:dyDescent="0.3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14.25" customHeight="1" x14ac:dyDescent="0.3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14.25" customHeight="1" x14ac:dyDescent="0.3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14.25" customHeight="1" x14ac:dyDescent="0.3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14.25" customHeight="1" x14ac:dyDescent="0.3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14.25" customHeight="1" x14ac:dyDescent="0.3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14.25" customHeight="1" x14ac:dyDescent="0.3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14.25" customHeight="1" x14ac:dyDescent="0.3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14.25" customHeight="1" x14ac:dyDescent="0.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14.25" customHeight="1" x14ac:dyDescent="0.3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14.25" customHeight="1" x14ac:dyDescent="0.3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14.25" customHeight="1" x14ac:dyDescent="0.3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14.25" customHeight="1" x14ac:dyDescent="0.3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14.25" customHeight="1" x14ac:dyDescent="0.3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14.25" customHeight="1" x14ac:dyDescent="0.3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14.25" customHeight="1" x14ac:dyDescent="0.3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14.25" customHeight="1" x14ac:dyDescent="0.3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14.25" customHeight="1" x14ac:dyDescent="0.3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14.25" customHeight="1" x14ac:dyDescent="0.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14.25" customHeight="1" x14ac:dyDescent="0.3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14.25" customHeight="1" x14ac:dyDescent="0.3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14.25" customHeight="1" x14ac:dyDescent="0.3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14.25" customHeight="1" x14ac:dyDescent="0.3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14.25" customHeight="1" x14ac:dyDescent="0.3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14.25" customHeight="1" x14ac:dyDescent="0.3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14.25" customHeight="1" x14ac:dyDescent="0.3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14.25" customHeight="1" x14ac:dyDescent="0.3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14.25" customHeight="1" x14ac:dyDescent="0.3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14.25" customHeight="1" x14ac:dyDescent="0.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14.25" customHeight="1" x14ac:dyDescent="0.3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14.25" customHeight="1" x14ac:dyDescent="0.3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14.25" customHeight="1" x14ac:dyDescent="0.3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14.25" customHeight="1" x14ac:dyDescent="0.3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14.25" customHeight="1" x14ac:dyDescent="0.3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14.25" customHeight="1" x14ac:dyDescent="0.3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14.25" customHeight="1" x14ac:dyDescent="0.3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14.25" customHeight="1" x14ac:dyDescent="0.3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14.25" customHeight="1" x14ac:dyDescent="0.3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14.25" customHeight="1" x14ac:dyDescent="0.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14.25" customHeight="1" x14ac:dyDescent="0.3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14.25" customHeight="1" x14ac:dyDescent="0.3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14.25" customHeight="1" x14ac:dyDescent="0.3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14.25" customHeight="1" x14ac:dyDescent="0.3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14.25" customHeight="1" x14ac:dyDescent="0.3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14.25" customHeight="1" x14ac:dyDescent="0.3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14.25" customHeight="1" x14ac:dyDescent="0.3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14.25" customHeight="1" x14ac:dyDescent="0.3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14.25" customHeight="1" x14ac:dyDescent="0.3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14.25" customHeight="1" x14ac:dyDescent="0.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14.25" customHeight="1" x14ac:dyDescent="0.3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14.25" customHeight="1" x14ac:dyDescent="0.3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14.25" customHeight="1" x14ac:dyDescent="0.3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14.25" customHeight="1" x14ac:dyDescent="0.3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14.25" customHeight="1" x14ac:dyDescent="0.3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14.25" customHeight="1" x14ac:dyDescent="0.3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14.25" customHeight="1" x14ac:dyDescent="0.3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14.25" customHeight="1" x14ac:dyDescent="0.3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14.25" customHeight="1" x14ac:dyDescent="0.3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14.25" customHeight="1" x14ac:dyDescent="0.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14.25" customHeight="1" x14ac:dyDescent="0.3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14.25" customHeight="1" x14ac:dyDescent="0.3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14.25" customHeight="1" x14ac:dyDescent="0.3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14.25" customHeight="1" x14ac:dyDescent="0.3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14.25" customHeight="1" x14ac:dyDescent="0.3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14.25" customHeight="1" x14ac:dyDescent="0.3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14.25" customHeight="1" x14ac:dyDescent="0.3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14.25" customHeight="1" x14ac:dyDescent="0.3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14.25" customHeight="1" x14ac:dyDescent="0.3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14.25" customHeight="1" x14ac:dyDescent="0.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14.25" customHeight="1" x14ac:dyDescent="0.3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14.25" customHeight="1" x14ac:dyDescent="0.3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14.25" customHeight="1" x14ac:dyDescent="0.3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14.25" customHeight="1" x14ac:dyDescent="0.3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14.25" customHeight="1" x14ac:dyDescent="0.3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14.25" customHeight="1" x14ac:dyDescent="0.3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14.25" customHeight="1" x14ac:dyDescent="0.3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14.25" customHeight="1" x14ac:dyDescent="0.3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14.25" customHeight="1" x14ac:dyDescent="0.3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14.25" customHeight="1" x14ac:dyDescent="0.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14.25" customHeight="1" x14ac:dyDescent="0.3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14.25" customHeight="1" x14ac:dyDescent="0.3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14.25" customHeight="1" x14ac:dyDescent="0.3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14.25" customHeight="1" x14ac:dyDescent="0.3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14.25" customHeight="1" x14ac:dyDescent="0.3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14.25" customHeight="1" x14ac:dyDescent="0.3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14.25" customHeight="1" x14ac:dyDescent="0.3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14.25" customHeight="1" x14ac:dyDescent="0.3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14.25" customHeight="1" x14ac:dyDescent="0.3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14.25" customHeight="1" x14ac:dyDescent="0.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14.25" customHeight="1" x14ac:dyDescent="0.3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14.25" customHeight="1" x14ac:dyDescent="0.3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14.25" customHeight="1" x14ac:dyDescent="0.3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14.25" customHeight="1" x14ac:dyDescent="0.3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14.25" customHeight="1" x14ac:dyDescent="0.3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14.25" customHeight="1" x14ac:dyDescent="0.3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14.25" customHeight="1" x14ac:dyDescent="0.3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14.25" customHeight="1" x14ac:dyDescent="0.3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14.25" customHeight="1" x14ac:dyDescent="0.3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14.25" customHeight="1" x14ac:dyDescent="0.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14.25" customHeight="1" x14ac:dyDescent="0.3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14.25" customHeight="1" x14ac:dyDescent="0.3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14.25" customHeight="1" x14ac:dyDescent="0.3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14.25" customHeight="1" x14ac:dyDescent="0.3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14.25" customHeight="1" x14ac:dyDescent="0.3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14.25" customHeight="1" x14ac:dyDescent="0.3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14.25" customHeight="1" x14ac:dyDescent="0.3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14.25" customHeight="1" x14ac:dyDescent="0.3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14.25" customHeight="1" x14ac:dyDescent="0.3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14.25" customHeight="1" x14ac:dyDescent="0.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14.25" customHeight="1" x14ac:dyDescent="0.3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14.25" customHeight="1" x14ac:dyDescent="0.3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14.25" customHeight="1" x14ac:dyDescent="0.3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14.25" customHeight="1" x14ac:dyDescent="0.3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14.25" customHeight="1" x14ac:dyDescent="0.3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14.25" customHeight="1" x14ac:dyDescent="0.3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14.25" customHeight="1" x14ac:dyDescent="0.3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14.25" customHeight="1" x14ac:dyDescent="0.3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14.25" customHeight="1" x14ac:dyDescent="0.3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14.25" customHeight="1" x14ac:dyDescent="0.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14.25" customHeight="1" x14ac:dyDescent="0.3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14.25" customHeight="1" x14ac:dyDescent="0.3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14.25" customHeight="1" x14ac:dyDescent="0.3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14.25" customHeight="1" x14ac:dyDescent="0.3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14.25" customHeight="1" x14ac:dyDescent="0.3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14.25" customHeight="1" x14ac:dyDescent="0.3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14.25" customHeight="1" x14ac:dyDescent="0.3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14.25" customHeight="1" x14ac:dyDescent="0.3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14.25" customHeight="1" x14ac:dyDescent="0.3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14.25" customHeight="1" x14ac:dyDescent="0.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14.25" customHeight="1" x14ac:dyDescent="0.3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14.25" customHeight="1" x14ac:dyDescent="0.3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14.25" customHeight="1" x14ac:dyDescent="0.3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14.25" customHeight="1" x14ac:dyDescent="0.3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14.25" customHeight="1" x14ac:dyDescent="0.3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14.25" customHeight="1" x14ac:dyDescent="0.3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14.25" customHeight="1" x14ac:dyDescent="0.3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14.25" customHeight="1" x14ac:dyDescent="0.3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14.25" customHeight="1" x14ac:dyDescent="0.3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14.25" customHeight="1" x14ac:dyDescent="0.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14.25" customHeight="1" x14ac:dyDescent="0.3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14.25" customHeight="1" x14ac:dyDescent="0.3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14.25" customHeight="1" x14ac:dyDescent="0.3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14.25" customHeight="1" x14ac:dyDescent="0.3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14.25" customHeight="1" x14ac:dyDescent="0.3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14.25" customHeight="1" x14ac:dyDescent="0.3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14.25" customHeight="1" x14ac:dyDescent="0.3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14.25" customHeight="1" x14ac:dyDescent="0.3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14.25" customHeight="1" x14ac:dyDescent="0.3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14.25" customHeight="1" x14ac:dyDescent="0.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14.25" customHeight="1" x14ac:dyDescent="0.3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14.25" customHeight="1" x14ac:dyDescent="0.3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14.25" customHeight="1" x14ac:dyDescent="0.3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14.25" customHeight="1" x14ac:dyDescent="0.3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14.25" customHeight="1" x14ac:dyDescent="0.3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14.25" customHeight="1" x14ac:dyDescent="0.3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14.25" customHeight="1" x14ac:dyDescent="0.3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14.25" customHeight="1" x14ac:dyDescent="0.3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14.25" customHeight="1" x14ac:dyDescent="0.3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14.25" customHeight="1" x14ac:dyDescent="0.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14.25" customHeight="1" x14ac:dyDescent="0.3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14.25" customHeight="1" x14ac:dyDescent="0.3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14.25" customHeight="1" x14ac:dyDescent="0.3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14.25" customHeight="1" x14ac:dyDescent="0.3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14.25" customHeight="1" x14ac:dyDescent="0.3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14.25" customHeight="1" x14ac:dyDescent="0.3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14.25" customHeight="1" x14ac:dyDescent="0.3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14.25" customHeight="1" x14ac:dyDescent="0.3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14.25" customHeight="1" x14ac:dyDescent="0.3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14.25" customHeight="1" x14ac:dyDescent="0.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14.25" customHeight="1" x14ac:dyDescent="0.3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14.25" customHeight="1" x14ac:dyDescent="0.3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14.25" customHeight="1" x14ac:dyDescent="0.3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14.25" customHeight="1" x14ac:dyDescent="0.3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14.25" customHeight="1" x14ac:dyDescent="0.3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14.25" customHeight="1" x14ac:dyDescent="0.3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14.25" customHeight="1" x14ac:dyDescent="0.3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14.25" customHeight="1" x14ac:dyDescent="0.3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14.25" customHeight="1" x14ac:dyDescent="0.3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14.25" customHeight="1" x14ac:dyDescent="0.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14.25" customHeight="1" x14ac:dyDescent="0.3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14.25" customHeight="1" x14ac:dyDescent="0.3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14.25" customHeight="1" x14ac:dyDescent="0.3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14.25" customHeight="1" x14ac:dyDescent="0.3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14.25" customHeight="1" x14ac:dyDescent="0.3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14.25" customHeight="1" x14ac:dyDescent="0.3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14.25" customHeight="1" x14ac:dyDescent="0.3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14.25" customHeight="1" x14ac:dyDescent="0.3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14.25" customHeight="1" x14ac:dyDescent="0.3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14.25" customHeight="1" x14ac:dyDescent="0.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14.25" customHeight="1" x14ac:dyDescent="0.3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14.25" customHeight="1" x14ac:dyDescent="0.3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14.25" customHeight="1" x14ac:dyDescent="0.3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14.25" customHeight="1" x14ac:dyDescent="0.3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14.25" customHeight="1" x14ac:dyDescent="0.3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14.25" customHeight="1" x14ac:dyDescent="0.3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14.25" customHeight="1" x14ac:dyDescent="0.3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14.25" customHeight="1" x14ac:dyDescent="0.3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14.25" customHeight="1" x14ac:dyDescent="0.3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14.25" customHeight="1" x14ac:dyDescent="0.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14.25" customHeight="1" x14ac:dyDescent="0.3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14.25" customHeight="1" x14ac:dyDescent="0.3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14.25" customHeight="1" x14ac:dyDescent="0.3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14.25" customHeight="1" x14ac:dyDescent="0.3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14.25" customHeight="1" x14ac:dyDescent="0.3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14.25" customHeight="1" x14ac:dyDescent="0.3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14.25" customHeight="1" x14ac:dyDescent="0.3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14.25" customHeight="1" x14ac:dyDescent="0.3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14.25" customHeight="1" x14ac:dyDescent="0.3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14.25" customHeight="1" x14ac:dyDescent="0.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14.25" customHeight="1" x14ac:dyDescent="0.3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14.25" customHeight="1" x14ac:dyDescent="0.3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14.25" customHeight="1" x14ac:dyDescent="0.3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14.25" customHeight="1" x14ac:dyDescent="0.3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14.25" customHeight="1" x14ac:dyDescent="0.3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14.25" customHeight="1" x14ac:dyDescent="0.3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14.25" customHeight="1" x14ac:dyDescent="0.3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14.25" customHeight="1" x14ac:dyDescent="0.3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14.25" customHeight="1" x14ac:dyDescent="0.3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14.25" customHeight="1" x14ac:dyDescent="0.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14.25" customHeight="1" x14ac:dyDescent="0.3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14.25" customHeight="1" x14ac:dyDescent="0.3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14.25" customHeight="1" x14ac:dyDescent="0.3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14.25" customHeight="1" x14ac:dyDescent="0.3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14.25" customHeight="1" x14ac:dyDescent="0.3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14.25" customHeight="1" x14ac:dyDescent="0.3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14.25" customHeight="1" x14ac:dyDescent="0.3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14.25" customHeight="1" x14ac:dyDescent="0.3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14.25" customHeight="1" x14ac:dyDescent="0.3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14.25" customHeight="1" x14ac:dyDescent="0.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14.25" customHeight="1" x14ac:dyDescent="0.3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14.25" customHeight="1" x14ac:dyDescent="0.3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14.25" customHeight="1" x14ac:dyDescent="0.3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14.25" customHeight="1" x14ac:dyDescent="0.3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14.25" customHeight="1" x14ac:dyDescent="0.3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14.25" customHeight="1" x14ac:dyDescent="0.3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14.25" customHeight="1" x14ac:dyDescent="0.3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14.25" customHeight="1" x14ac:dyDescent="0.3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14.25" customHeight="1" x14ac:dyDescent="0.3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14.25" customHeight="1" x14ac:dyDescent="0.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14.25" customHeight="1" x14ac:dyDescent="0.3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14.25" customHeight="1" x14ac:dyDescent="0.3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14.25" customHeight="1" x14ac:dyDescent="0.3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14.25" customHeight="1" x14ac:dyDescent="0.3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14.25" customHeight="1" x14ac:dyDescent="0.3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14.25" customHeight="1" x14ac:dyDescent="0.3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14.25" customHeight="1" x14ac:dyDescent="0.3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14.25" customHeight="1" x14ac:dyDescent="0.3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14.25" customHeight="1" x14ac:dyDescent="0.3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14.25" customHeight="1" x14ac:dyDescent="0.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14.25" customHeight="1" x14ac:dyDescent="0.3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14.25" customHeight="1" x14ac:dyDescent="0.3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14.25" customHeight="1" x14ac:dyDescent="0.3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14.25" customHeight="1" x14ac:dyDescent="0.3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14.25" customHeight="1" x14ac:dyDescent="0.3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14.25" customHeight="1" x14ac:dyDescent="0.3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14.25" customHeight="1" x14ac:dyDescent="0.3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14.25" customHeight="1" x14ac:dyDescent="0.3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14.25" customHeight="1" x14ac:dyDescent="0.3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14.25" customHeight="1" x14ac:dyDescent="0.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14.25" customHeight="1" x14ac:dyDescent="0.3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14.25" customHeight="1" x14ac:dyDescent="0.3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14.25" customHeight="1" x14ac:dyDescent="0.3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14.25" customHeight="1" x14ac:dyDescent="0.3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14.25" customHeight="1" x14ac:dyDescent="0.3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14.25" customHeight="1" x14ac:dyDescent="0.3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14.25" customHeight="1" x14ac:dyDescent="0.3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14.25" customHeight="1" x14ac:dyDescent="0.3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14.25" customHeight="1" x14ac:dyDescent="0.3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14.25" customHeight="1" x14ac:dyDescent="0.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14.25" customHeight="1" x14ac:dyDescent="0.3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14.25" customHeight="1" x14ac:dyDescent="0.3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14.25" customHeight="1" x14ac:dyDescent="0.3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14.25" customHeight="1" x14ac:dyDescent="0.3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14.25" customHeight="1" x14ac:dyDescent="0.3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14.25" customHeight="1" x14ac:dyDescent="0.3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14.25" customHeight="1" x14ac:dyDescent="0.3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14.25" customHeight="1" x14ac:dyDescent="0.3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14.25" customHeight="1" x14ac:dyDescent="0.3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14.25" customHeight="1" x14ac:dyDescent="0.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14.25" customHeight="1" x14ac:dyDescent="0.3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14.25" customHeight="1" x14ac:dyDescent="0.3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14.25" customHeight="1" x14ac:dyDescent="0.3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14.25" customHeight="1" x14ac:dyDescent="0.3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14.25" customHeight="1" x14ac:dyDescent="0.3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14.25" customHeight="1" x14ac:dyDescent="0.3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14.25" customHeight="1" x14ac:dyDescent="0.3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14.25" customHeight="1" x14ac:dyDescent="0.3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14.25" customHeight="1" x14ac:dyDescent="0.3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14.25" customHeight="1" x14ac:dyDescent="0.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14.25" customHeight="1" x14ac:dyDescent="0.3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14.25" customHeight="1" x14ac:dyDescent="0.3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14.25" customHeight="1" x14ac:dyDescent="0.3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14.25" customHeight="1" x14ac:dyDescent="0.3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14.25" customHeight="1" x14ac:dyDescent="0.3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14.25" customHeight="1" x14ac:dyDescent="0.3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14.25" customHeight="1" x14ac:dyDescent="0.3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14.25" customHeight="1" x14ac:dyDescent="0.3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14.25" customHeight="1" x14ac:dyDescent="0.3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14.25" customHeight="1" x14ac:dyDescent="0.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14.25" customHeight="1" x14ac:dyDescent="0.3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14.25" customHeight="1" x14ac:dyDescent="0.3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14.25" customHeight="1" x14ac:dyDescent="0.3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14.25" customHeight="1" x14ac:dyDescent="0.3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14.25" customHeight="1" x14ac:dyDescent="0.3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14.25" customHeight="1" x14ac:dyDescent="0.3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14.25" customHeight="1" x14ac:dyDescent="0.3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14.25" customHeight="1" x14ac:dyDescent="0.3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14.25" customHeight="1" x14ac:dyDescent="0.3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14.25" customHeight="1" x14ac:dyDescent="0.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14.25" customHeight="1" x14ac:dyDescent="0.3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14.25" customHeight="1" x14ac:dyDescent="0.3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14.25" customHeight="1" x14ac:dyDescent="0.3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14.25" customHeight="1" x14ac:dyDescent="0.3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14.25" customHeight="1" x14ac:dyDescent="0.3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14.25" customHeight="1" x14ac:dyDescent="0.3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14.25" customHeight="1" x14ac:dyDescent="0.3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14.25" customHeight="1" x14ac:dyDescent="0.3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14.25" customHeight="1" x14ac:dyDescent="0.3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14.25" customHeight="1" x14ac:dyDescent="0.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14.25" customHeight="1" x14ac:dyDescent="0.3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14.25" customHeight="1" x14ac:dyDescent="0.3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14.25" customHeight="1" x14ac:dyDescent="0.3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14.25" customHeight="1" x14ac:dyDescent="0.3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14.25" customHeight="1" x14ac:dyDescent="0.3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14.25" customHeight="1" x14ac:dyDescent="0.3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14.25" customHeight="1" x14ac:dyDescent="0.3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14.25" customHeight="1" x14ac:dyDescent="0.3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14.25" customHeight="1" x14ac:dyDescent="0.3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14.25" customHeight="1" x14ac:dyDescent="0.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14.25" customHeight="1" x14ac:dyDescent="0.3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14.25" customHeight="1" x14ac:dyDescent="0.3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14.25" customHeight="1" x14ac:dyDescent="0.3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14.25" customHeight="1" x14ac:dyDescent="0.3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14.25" customHeight="1" x14ac:dyDescent="0.3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14.25" customHeight="1" x14ac:dyDescent="0.3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14.25" customHeight="1" x14ac:dyDescent="0.3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14.25" customHeight="1" x14ac:dyDescent="0.3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14.25" customHeight="1" x14ac:dyDescent="0.3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14.25" customHeight="1" x14ac:dyDescent="0.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14.25" customHeight="1" x14ac:dyDescent="0.3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14.25" customHeight="1" x14ac:dyDescent="0.3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14.25" customHeight="1" x14ac:dyDescent="0.3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14.25" customHeight="1" x14ac:dyDescent="0.3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14.25" customHeight="1" x14ac:dyDescent="0.3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14.25" customHeight="1" x14ac:dyDescent="0.3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14.25" customHeight="1" x14ac:dyDescent="0.3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14.25" customHeight="1" x14ac:dyDescent="0.3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14.25" customHeight="1" x14ac:dyDescent="0.3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14.25" customHeight="1" x14ac:dyDescent="0.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14.25" customHeight="1" x14ac:dyDescent="0.3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14.25" customHeight="1" x14ac:dyDescent="0.3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14.25" customHeight="1" x14ac:dyDescent="0.3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14.25" customHeight="1" x14ac:dyDescent="0.3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14.25" customHeight="1" x14ac:dyDescent="0.3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14.25" customHeight="1" x14ac:dyDescent="0.3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14.25" customHeight="1" x14ac:dyDescent="0.3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14.25" customHeight="1" x14ac:dyDescent="0.3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14.25" customHeight="1" x14ac:dyDescent="0.3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14.25" customHeight="1" x14ac:dyDescent="0.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14.25" customHeight="1" x14ac:dyDescent="0.3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14.25" customHeight="1" x14ac:dyDescent="0.3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14.25" customHeight="1" x14ac:dyDescent="0.3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14.25" customHeight="1" x14ac:dyDescent="0.3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14.25" customHeight="1" x14ac:dyDescent="0.3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14.25" customHeight="1" x14ac:dyDescent="0.3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14.25" customHeight="1" x14ac:dyDescent="0.3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14.25" customHeight="1" x14ac:dyDescent="0.3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14.25" customHeight="1" x14ac:dyDescent="0.3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14.25" customHeight="1" x14ac:dyDescent="0.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14.25" customHeight="1" x14ac:dyDescent="0.3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14.25" customHeight="1" x14ac:dyDescent="0.3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14.25" customHeight="1" x14ac:dyDescent="0.3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14.25" customHeight="1" x14ac:dyDescent="0.3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14.25" customHeight="1" x14ac:dyDescent="0.3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14.25" customHeight="1" x14ac:dyDescent="0.3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14.25" customHeight="1" x14ac:dyDescent="0.3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14.25" customHeight="1" x14ac:dyDescent="0.3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14.25" customHeight="1" x14ac:dyDescent="0.3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14.25" customHeight="1" x14ac:dyDescent="0.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14.25" customHeight="1" x14ac:dyDescent="0.3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14.25" customHeight="1" x14ac:dyDescent="0.3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14.25" customHeight="1" x14ac:dyDescent="0.3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14.25" customHeight="1" x14ac:dyDescent="0.3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14.25" customHeight="1" x14ac:dyDescent="0.3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14.25" customHeight="1" x14ac:dyDescent="0.3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14.25" customHeight="1" x14ac:dyDescent="0.3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14.25" customHeight="1" x14ac:dyDescent="0.3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14.25" customHeight="1" x14ac:dyDescent="0.3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14.25" customHeight="1" x14ac:dyDescent="0.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14.25" customHeight="1" x14ac:dyDescent="0.3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14.25" customHeight="1" x14ac:dyDescent="0.3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14.25" customHeight="1" x14ac:dyDescent="0.3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14.25" customHeight="1" x14ac:dyDescent="0.3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14.25" customHeight="1" x14ac:dyDescent="0.3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14.25" customHeight="1" x14ac:dyDescent="0.3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14.25" customHeight="1" x14ac:dyDescent="0.3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14.25" customHeight="1" x14ac:dyDescent="0.3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14.25" customHeight="1" x14ac:dyDescent="0.3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14.25" customHeight="1" x14ac:dyDescent="0.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14.25" customHeight="1" x14ac:dyDescent="0.3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14.25" customHeight="1" x14ac:dyDescent="0.3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14.25" customHeight="1" x14ac:dyDescent="0.3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14.25" customHeight="1" x14ac:dyDescent="0.3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14.25" customHeight="1" x14ac:dyDescent="0.3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14.25" customHeight="1" x14ac:dyDescent="0.3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14.25" customHeight="1" x14ac:dyDescent="0.3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14.25" customHeight="1" x14ac:dyDescent="0.3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14.25" customHeight="1" x14ac:dyDescent="0.3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14.25" customHeight="1" x14ac:dyDescent="0.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14.25" customHeight="1" x14ac:dyDescent="0.3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14.25" customHeight="1" x14ac:dyDescent="0.3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14.25" customHeight="1" x14ac:dyDescent="0.3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14.25" customHeight="1" x14ac:dyDescent="0.3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14.25" customHeight="1" x14ac:dyDescent="0.3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14.25" customHeight="1" x14ac:dyDescent="0.3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14.25" customHeight="1" x14ac:dyDescent="0.3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14.25" customHeight="1" x14ac:dyDescent="0.3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14.25" customHeight="1" x14ac:dyDescent="0.3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14.25" customHeight="1" x14ac:dyDescent="0.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14.25" customHeight="1" x14ac:dyDescent="0.3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14.25" customHeight="1" x14ac:dyDescent="0.3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14.25" customHeight="1" x14ac:dyDescent="0.3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14.25" customHeight="1" x14ac:dyDescent="0.3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14.25" customHeight="1" x14ac:dyDescent="0.3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14.25" customHeight="1" x14ac:dyDescent="0.3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14.25" customHeight="1" x14ac:dyDescent="0.3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14.25" customHeight="1" x14ac:dyDescent="0.3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14.25" customHeight="1" x14ac:dyDescent="0.3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14.25" customHeight="1" x14ac:dyDescent="0.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14.25" customHeight="1" x14ac:dyDescent="0.3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14.25" customHeight="1" x14ac:dyDescent="0.3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14.25" customHeight="1" x14ac:dyDescent="0.3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14.25" customHeight="1" x14ac:dyDescent="0.3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14.25" customHeight="1" x14ac:dyDescent="0.3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14.25" customHeight="1" x14ac:dyDescent="0.3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14.25" customHeight="1" x14ac:dyDescent="0.3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14.25" customHeight="1" x14ac:dyDescent="0.3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14.25" customHeight="1" x14ac:dyDescent="0.3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14.25" customHeight="1" x14ac:dyDescent="0.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14.25" customHeight="1" x14ac:dyDescent="0.3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14.25" customHeight="1" x14ac:dyDescent="0.3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14.25" customHeight="1" x14ac:dyDescent="0.3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14.25" customHeight="1" x14ac:dyDescent="0.3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14.25" customHeight="1" x14ac:dyDescent="0.3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14.25" customHeight="1" x14ac:dyDescent="0.3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14.25" customHeight="1" x14ac:dyDescent="0.3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14.25" customHeight="1" x14ac:dyDescent="0.3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14.25" customHeight="1" x14ac:dyDescent="0.3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14.25" customHeight="1" x14ac:dyDescent="0.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14.25" customHeight="1" x14ac:dyDescent="0.3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14.25" customHeight="1" x14ac:dyDescent="0.3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14.25" customHeight="1" x14ac:dyDescent="0.3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14.25" customHeight="1" x14ac:dyDescent="0.3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14.25" customHeight="1" x14ac:dyDescent="0.3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14.25" customHeight="1" x14ac:dyDescent="0.3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14.25" customHeight="1" x14ac:dyDescent="0.3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14.25" customHeight="1" x14ac:dyDescent="0.3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14.25" customHeight="1" x14ac:dyDescent="0.3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14.25" customHeight="1" x14ac:dyDescent="0.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14.25" customHeight="1" x14ac:dyDescent="0.3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14.25" customHeight="1" x14ac:dyDescent="0.3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14.25" customHeight="1" x14ac:dyDescent="0.3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14.25" customHeight="1" x14ac:dyDescent="0.3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14.25" customHeight="1" x14ac:dyDescent="0.3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14.25" customHeight="1" x14ac:dyDescent="0.3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14.25" customHeight="1" x14ac:dyDescent="0.3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14.25" customHeight="1" x14ac:dyDescent="0.3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14.25" customHeight="1" x14ac:dyDescent="0.3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14.25" customHeight="1" x14ac:dyDescent="0.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14.25" customHeight="1" x14ac:dyDescent="0.3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14.25" customHeight="1" x14ac:dyDescent="0.3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14.25" customHeight="1" x14ac:dyDescent="0.3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14.25" customHeight="1" x14ac:dyDescent="0.3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14.25" customHeight="1" x14ac:dyDescent="0.3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14.25" customHeight="1" x14ac:dyDescent="0.3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14.25" customHeight="1" x14ac:dyDescent="0.3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14.25" customHeight="1" x14ac:dyDescent="0.3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14.25" customHeight="1" x14ac:dyDescent="0.3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14.25" customHeight="1" x14ac:dyDescent="0.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14.25" customHeight="1" x14ac:dyDescent="0.3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14.25" customHeight="1" x14ac:dyDescent="0.3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14.25" customHeight="1" x14ac:dyDescent="0.3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14.25" customHeight="1" x14ac:dyDescent="0.3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14.25" customHeight="1" x14ac:dyDescent="0.3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14.25" customHeight="1" x14ac:dyDescent="0.3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14.25" customHeight="1" x14ac:dyDescent="0.3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14.25" customHeight="1" x14ac:dyDescent="0.3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14.25" customHeight="1" x14ac:dyDescent="0.3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14.25" customHeight="1" x14ac:dyDescent="0.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14.25" customHeight="1" x14ac:dyDescent="0.3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14.25" customHeight="1" x14ac:dyDescent="0.3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14.25" customHeight="1" x14ac:dyDescent="0.3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14.25" customHeight="1" x14ac:dyDescent="0.3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14.25" customHeight="1" x14ac:dyDescent="0.3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14.25" customHeight="1" x14ac:dyDescent="0.3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14.25" customHeight="1" x14ac:dyDescent="0.3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14.25" customHeight="1" x14ac:dyDescent="0.3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14.25" customHeight="1" x14ac:dyDescent="0.3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14.25" customHeight="1" x14ac:dyDescent="0.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14.25" customHeight="1" x14ac:dyDescent="0.3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14.25" customHeight="1" x14ac:dyDescent="0.3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14.25" customHeight="1" x14ac:dyDescent="0.3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14.25" customHeight="1" x14ac:dyDescent="0.3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14.25" customHeight="1" x14ac:dyDescent="0.3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14.25" customHeight="1" x14ac:dyDescent="0.3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14.25" customHeight="1" x14ac:dyDescent="0.3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14.25" customHeight="1" x14ac:dyDescent="0.3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14.25" customHeight="1" x14ac:dyDescent="0.3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14.25" customHeight="1" x14ac:dyDescent="0.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14.25" customHeight="1" x14ac:dyDescent="0.3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14.25" customHeight="1" x14ac:dyDescent="0.3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14.25" customHeight="1" x14ac:dyDescent="0.3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14.25" customHeight="1" x14ac:dyDescent="0.3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14.25" customHeight="1" x14ac:dyDescent="0.3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14.25" customHeight="1" x14ac:dyDescent="0.3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14.25" customHeight="1" x14ac:dyDescent="0.3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14.25" customHeight="1" x14ac:dyDescent="0.3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14.25" customHeight="1" x14ac:dyDescent="0.3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14.25" customHeight="1" x14ac:dyDescent="0.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14.25" customHeight="1" x14ac:dyDescent="0.3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14.25" customHeight="1" x14ac:dyDescent="0.3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14.25" customHeight="1" x14ac:dyDescent="0.3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14.25" customHeight="1" x14ac:dyDescent="0.3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14.25" customHeight="1" x14ac:dyDescent="0.3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14.25" customHeight="1" x14ac:dyDescent="0.3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14.25" customHeight="1" x14ac:dyDescent="0.3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14.25" customHeight="1" x14ac:dyDescent="0.3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14.25" customHeight="1" x14ac:dyDescent="0.3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14.25" customHeight="1" x14ac:dyDescent="0.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14.25" customHeight="1" x14ac:dyDescent="0.3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14.25" customHeight="1" x14ac:dyDescent="0.3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14.25" customHeight="1" x14ac:dyDescent="0.3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14.25" customHeight="1" x14ac:dyDescent="0.3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14.25" customHeight="1" x14ac:dyDescent="0.3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14.25" customHeight="1" x14ac:dyDescent="0.3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14.25" customHeight="1" x14ac:dyDescent="0.3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14.25" customHeight="1" x14ac:dyDescent="0.3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14.25" customHeight="1" x14ac:dyDescent="0.3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14.25" customHeight="1" x14ac:dyDescent="0.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14.25" customHeight="1" x14ac:dyDescent="0.3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14.25" customHeight="1" x14ac:dyDescent="0.3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14.25" customHeight="1" x14ac:dyDescent="0.3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14.25" customHeight="1" x14ac:dyDescent="0.3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14.25" customHeight="1" x14ac:dyDescent="0.3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14.25" customHeight="1" x14ac:dyDescent="0.3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14.25" customHeight="1" x14ac:dyDescent="0.3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14.25" customHeight="1" x14ac:dyDescent="0.3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14.25" customHeight="1" x14ac:dyDescent="0.3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14.25" customHeight="1" x14ac:dyDescent="0.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14.25" customHeight="1" x14ac:dyDescent="0.3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14.25" customHeight="1" x14ac:dyDescent="0.3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14.25" customHeight="1" x14ac:dyDescent="0.3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14.25" customHeight="1" x14ac:dyDescent="0.3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14.25" customHeight="1" x14ac:dyDescent="0.3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14.25" customHeight="1" x14ac:dyDescent="0.3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14.25" customHeight="1" x14ac:dyDescent="0.3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14.25" customHeight="1" x14ac:dyDescent="0.3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14.25" customHeight="1" x14ac:dyDescent="0.3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14.25" customHeight="1" x14ac:dyDescent="0.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14.25" customHeight="1" x14ac:dyDescent="0.3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14.25" customHeight="1" x14ac:dyDescent="0.3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14.25" customHeight="1" x14ac:dyDescent="0.3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14.25" customHeight="1" x14ac:dyDescent="0.3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14.25" customHeight="1" x14ac:dyDescent="0.3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14.25" customHeight="1" x14ac:dyDescent="0.3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14.25" customHeight="1" x14ac:dyDescent="0.3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14.25" customHeight="1" x14ac:dyDescent="0.3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14.25" customHeight="1" x14ac:dyDescent="0.3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14.25" customHeight="1" x14ac:dyDescent="0.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14.25" customHeight="1" x14ac:dyDescent="0.3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14.25" customHeight="1" x14ac:dyDescent="0.3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14.25" customHeight="1" x14ac:dyDescent="0.3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14.25" customHeight="1" x14ac:dyDescent="0.3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14.25" customHeight="1" x14ac:dyDescent="0.3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14.25" customHeight="1" x14ac:dyDescent="0.3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14.25" customHeight="1" x14ac:dyDescent="0.3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14.25" customHeight="1" x14ac:dyDescent="0.3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14.25" customHeight="1" x14ac:dyDescent="0.3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14.25" customHeight="1" x14ac:dyDescent="0.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14.25" customHeight="1" x14ac:dyDescent="0.3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14.25" customHeight="1" x14ac:dyDescent="0.3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14.25" customHeight="1" x14ac:dyDescent="0.3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14.25" customHeight="1" x14ac:dyDescent="0.3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14.25" customHeight="1" x14ac:dyDescent="0.3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14.25" customHeight="1" x14ac:dyDescent="0.3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14.25" customHeight="1" x14ac:dyDescent="0.3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14.25" customHeight="1" x14ac:dyDescent="0.3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14.25" customHeight="1" x14ac:dyDescent="0.3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14.25" customHeight="1" x14ac:dyDescent="0.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14.25" customHeight="1" x14ac:dyDescent="0.3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14.25" customHeight="1" x14ac:dyDescent="0.3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14.25" customHeight="1" x14ac:dyDescent="0.3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14.25" customHeight="1" x14ac:dyDescent="0.3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14.25" customHeight="1" x14ac:dyDescent="0.3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14.25" customHeight="1" x14ac:dyDescent="0.3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14.25" customHeight="1" x14ac:dyDescent="0.3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14.25" customHeight="1" x14ac:dyDescent="0.3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14.25" customHeight="1" x14ac:dyDescent="0.3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14.25" customHeight="1" x14ac:dyDescent="0.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14.25" customHeight="1" x14ac:dyDescent="0.3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14.25" customHeight="1" x14ac:dyDescent="0.3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14.25" customHeight="1" x14ac:dyDescent="0.3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14.25" customHeight="1" x14ac:dyDescent="0.3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14.25" customHeight="1" x14ac:dyDescent="0.3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14.25" customHeight="1" x14ac:dyDescent="0.3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14.25" customHeight="1" x14ac:dyDescent="0.3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14.25" customHeight="1" x14ac:dyDescent="0.3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14.25" customHeight="1" x14ac:dyDescent="0.3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14.25" customHeight="1" x14ac:dyDescent="0.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14.25" customHeight="1" x14ac:dyDescent="0.3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14.25" customHeight="1" x14ac:dyDescent="0.3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14.25" customHeight="1" x14ac:dyDescent="0.3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14.25" customHeight="1" x14ac:dyDescent="0.3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14.25" customHeight="1" x14ac:dyDescent="0.3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14.25" customHeight="1" x14ac:dyDescent="0.3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14.25" customHeight="1" x14ac:dyDescent="0.3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14.25" customHeight="1" x14ac:dyDescent="0.3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14.25" customHeight="1" x14ac:dyDescent="0.3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14.25" customHeight="1" x14ac:dyDescent="0.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14.25" customHeight="1" x14ac:dyDescent="0.3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14.25" customHeight="1" x14ac:dyDescent="0.3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14.25" customHeight="1" x14ac:dyDescent="0.3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14.25" customHeight="1" x14ac:dyDescent="0.3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14.25" customHeight="1" x14ac:dyDescent="0.3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14.25" customHeight="1" x14ac:dyDescent="0.3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14.25" customHeight="1" x14ac:dyDescent="0.3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14.25" customHeight="1" x14ac:dyDescent="0.3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14.25" customHeight="1" x14ac:dyDescent="0.3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14.25" customHeight="1" x14ac:dyDescent="0.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14.25" customHeight="1" x14ac:dyDescent="0.3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14.25" customHeight="1" x14ac:dyDescent="0.3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14.25" customHeight="1" x14ac:dyDescent="0.3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14.25" customHeight="1" x14ac:dyDescent="0.3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14.25" customHeight="1" x14ac:dyDescent="0.3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14.25" customHeight="1" x14ac:dyDescent="0.3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14.25" customHeight="1" x14ac:dyDescent="0.3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14.25" customHeight="1" x14ac:dyDescent="0.3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14.25" customHeight="1" x14ac:dyDescent="0.3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14.25" customHeight="1" x14ac:dyDescent="0.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14.25" customHeight="1" x14ac:dyDescent="0.3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14.25" customHeight="1" x14ac:dyDescent="0.3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14.25" customHeight="1" x14ac:dyDescent="0.3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14.25" customHeight="1" x14ac:dyDescent="0.3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14.25" customHeight="1" x14ac:dyDescent="0.3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14.25" customHeight="1" x14ac:dyDescent="0.3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14.25" customHeight="1" x14ac:dyDescent="0.3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14.25" customHeight="1" x14ac:dyDescent="0.3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14.25" customHeight="1" x14ac:dyDescent="0.3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14.25" customHeight="1" x14ac:dyDescent="0.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14.25" customHeight="1" x14ac:dyDescent="0.3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14.25" customHeight="1" x14ac:dyDescent="0.3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14.25" customHeight="1" x14ac:dyDescent="0.3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14.25" customHeight="1" x14ac:dyDescent="0.3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14.25" customHeight="1" x14ac:dyDescent="0.3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14.25" customHeight="1" x14ac:dyDescent="0.3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spans="1:26" ht="14.25" customHeight="1" x14ac:dyDescent="0.3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spans="1:26" ht="14.25" customHeight="1" x14ac:dyDescent="0.3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spans="1:26" ht="14.25" customHeight="1" x14ac:dyDescent="0.3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spans="1:26" ht="14.25" customHeight="1" x14ac:dyDescent="0.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spans="1:26" ht="14.25" customHeight="1" x14ac:dyDescent="0.3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spans="1:26" ht="14.25" customHeight="1" x14ac:dyDescent="0.3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spans="1:26" ht="14.25" customHeight="1" x14ac:dyDescent="0.3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spans="1:26" ht="14.25" customHeight="1" x14ac:dyDescent="0.3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spans="1:26" ht="14.25" customHeight="1" x14ac:dyDescent="0.3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spans="1:26" ht="14.25" customHeight="1" x14ac:dyDescent="0.3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spans="1:26" ht="14.25" customHeight="1" x14ac:dyDescent="0.3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spans="1:26" ht="14.25" customHeight="1" x14ac:dyDescent="0.3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spans="1:26" ht="14.25" customHeight="1" x14ac:dyDescent="0.3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spans="1:26" ht="14.25" customHeight="1" x14ac:dyDescent="0.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spans="1:26" ht="14.25" customHeight="1" x14ac:dyDescent="0.3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spans="1:26" ht="14.25" customHeight="1" x14ac:dyDescent="0.3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spans="1:26" ht="14.25" customHeight="1" x14ac:dyDescent="0.3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spans="1:26" ht="14.25" customHeight="1" x14ac:dyDescent="0.3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spans="1:26" ht="14.25" customHeight="1" x14ac:dyDescent="0.3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spans="1:26" ht="14.25" customHeight="1" x14ac:dyDescent="0.3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spans="1:26" ht="14.25" customHeight="1" x14ac:dyDescent="0.3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59">
    <mergeCell ref="B6:B8"/>
    <mergeCell ref="N7:N8"/>
    <mergeCell ref="B2:L2"/>
    <mergeCell ref="M2:N2"/>
    <mergeCell ref="J6:L8"/>
    <mergeCell ref="C6:C8"/>
    <mergeCell ref="D7:F7"/>
    <mergeCell ref="G7:G8"/>
    <mergeCell ref="F4:G4"/>
    <mergeCell ref="D6:G6"/>
    <mergeCell ref="H6:I6"/>
    <mergeCell ref="H7:H8"/>
    <mergeCell ref="I7:I8"/>
    <mergeCell ref="M7:M8"/>
    <mergeCell ref="M1:N1"/>
    <mergeCell ref="C4:D4"/>
    <mergeCell ref="H4:J4"/>
    <mergeCell ref="M4:N4"/>
    <mergeCell ref="J9:L9"/>
    <mergeCell ref="J10:L10"/>
    <mergeCell ref="J11:L11"/>
    <mergeCell ref="J12:L12"/>
    <mergeCell ref="J13:L13"/>
    <mergeCell ref="J14:L14"/>
    <mergeCell ref="J15:L15"/>
    <mergeCell ref="J16:L16"/>
    <mergeCell ref="J17:L17"/>
    <mergeCell ref="J18:L18"/>
    <mergeCell ref="J19:L19"/>
    <mergeCell ref="J20:L20"/>
    <mergeCell ref="J21:L21"/>
    <mergeCell ref="J22:L22"/>
    <mergeCell ref="J23:L23"/>
    <mergeCell ref="J24:L24"/>
    <mergeCell ref="J25:L25"/>
    <mergeCell ref="J26:L26"/>
    <mergeCell ref="J27:L27"/>
    <mergeCell ref="J28:L28"/>
    <mergeCell ref="J29:L29"/>
    <mergeCell ref="J30:L30"/>
    <mergeCell ref="J31:L31"/>
    <mergeCell ref="J32:L32"/>
    <mergeCell ref="J33:L33"/>
    <mergeCell ref="J34:L34"/>
    <mergeCell ref="J35:L35"/>
    <mergeCell ref="J36:L36"/>
    <mergeCell ref="J37:L37"/>
    <mergeCell ref="J38:L38"/>
    <mergeCell ref="J39:L39"/>
    <mergeCell ref="J40:L40"/>
    <mergeCell ref="J41:L41"/>
    <mergeCell ref="J42:L42"/>
    <mergeCell ref="J43:L43"/>
    <mergeCell ref="J49:L49"/>
    <mergeCell ref="J44:L44"/>
    <mergeCell ref="J45:L45"/>
    <mergeCell ref="J46:L46"/>
    <mergeCell ref="J47:L47"/>
    <mergeCell ref="J48:L48"/>
  </mergeCells>
  <phoneticPr fontId="13"/>
  <conditionalFormatting sqref="D9:G48">
    <cfRule type="cellIs" dxfId="0" priority="1" operator="equal">
      <formula>0</formula>
    </cfRule>
  </conditionalFormatting>
  <printOptions horizontalCentered="1" verticalCentered="1"/>
  <pageMargins left="0.74803149606299213" right="0.74803149606299213" top="0.78740157480314965" bottom="0.78740157480314965" header="0" footer="0"/>
  <pageSetup paperSize="9" scale="7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00"/>
  <sheetViews>
    <sheetView topLeftCell="A53" workbookViewId="0">
      <selection activeCell="B69" sqref="B69:H69"/>
    </sheetView>
  </sheetViews>
  <sheetFormatPr defaultColWidth="11.19921875" defaultRowHeight="15" customHeight="1" x14ac:dyDescent="0.3"/>
  <cols>
    <col min="1" max="1" width="7" customWidth="1"/>
    <col min="2" max="2" width="2.69921875" customWidth="1"/>
    <col min="3" max="4" width="12.8984375" customWidth="1"/>
    <col min="5" max="7" width="7.3984375" customWidth="1"/>
    <col min="8" max="8" width="10.19921875" customWidth="1"/>
    <col min="9" max="26" width="7" customWidth="1"/>
  </cols>
  <sheetData>
    <row r="1" spans="1:26" ht="16.5" customHeight="1" x14ac:dyDescent="0.3">
      <c r="A1" s="31"/>
      <c r="B1" s="31"/>
      <c r="C1" s="31"/>
      <c r="D1" s="31"/>
      <c r="E1" s="31"/>
      <c r="F1" s="31"/>
      <c r="G1" s="31"/>
      <c r="H1" s="61" t="s">
        <v>82</v>
      </c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24" customHeight="1" x14ac:dyDescent="0.3">
      <c r="A2" s="31"/>
      <c r="B2" s="95" t="str">
        <f>男・クラ④!B2</f>
        <v>令和８年度東北中学校体育大会　第６３回東北中学校スキー大会</v>
      </c>
      <c r="C2" s="64"/>
      <c r="D2" s="64"/>
      <c r="E2" s="64"/>
      <c r="F2" s="64"/>
      <c r="G2" s="64"/>
      <c r="H2" s="64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24" customHeight="1" x14ac:dyDescent="0.3">
      <c r="A3" s="31"/>
      <c r="B3" s="145" t="s">
        <v>83</v>
      </c>
      <c r="C3" s="64"/>
      <c r="D3" s="64"/>
      <c r="E3" s="64"/>
      <c r="F3" s="64"/>
      <c r="G3" s="64"/>
      <c r="H3" s="64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24" customHeight="1" x14ac:dyDescent="0.3">
      <c r="A4" s="31"/>
      <c r="B4" s="31"/>
      <c r="C4" s="12" t="s">
        <v>15</v>
      </c>
      <c r="D4" s="12" t="str">
        <f>入力用シート!D3&amp;""</f>
        <v/>
      </c>
      <c r="E4" s="33" t="s">
        <v>84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24" customHeight="1" x14ac:dyDescent="0.3">
      <c r="A5" s="31"/>
      <c r="B5" s="31"/>
      <c r="C5" s="31"/>
      <c r="D5" s="31"/>
      <c r="E5" s="31"/>
      <c r="F5" s="31"/>
      <c r="G5" s="31"/>
      <c r="H5" s="32" t="s">
        <v>85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24" customHeight="1" x14ac:dyDescent="0.3">
      <c r="A6" s="31"/>
      <c r="B6" s="127" t="s">
        <v>86</v>
      </c>
      <c r="C6" s="127" t="s">
        <v>20</v>
      </c>
      <c r="D6" s="127" t="s">
        <v>87</v>
      </c>
      <c r="E6" s="72" t="s">
        <v>88</v>
      </c>
      <c r="F6" s="66"/>
      <c r="G6" s="67"/>
      <c r="H6" s="127" t="s">
        <v>89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24" customHeight="1" x14ac:dyDescent="0.3">
      <c r="A7" s="31"/>
      <c r="B7" s="104"/>
      <c r="C7" s="104"/>
      <c r="D7" s="104"/>
      <c r="E7" s="62" t="s">
        <v>90</v>
      </c>
      <c r="F7" s="62" t="s">
        <v>91</v>
      </c>
      <c r="G7" s="62" t="s">
        <v>92</v>
      </c>
      <c r="H7" s="104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24" customHeight="1" x14ac:dyDescent="0.3">
      <c r="A8" s="31"/>
      <c r="B8" s="12">
        <v>1</v>
      </c>
      <c r="C8" s="35" t="str">
        <f>入力用シート!E7&amp;""</f>
        <v/>
      </c>
      <c r="D8" s="35" t="str">
        <f>入力用シート!C7&amp;""</f>
        <v/>
      </c>
      <c r="E8" s="12" t="str">
        <f>IF(入力用シート!K7&lt;&gt;"","○",IF(入力用シート!L7&lt;&gt;"","○",""))</f>
        <v/>
      </c>
      <c r="F8" s="12" t="str">
        <f>IF(入力用シート!I7&lt;&gt;"","○",IF(入力用シート!J7&lt;&gt;"","○",IF(入力用シート!O7&lt;&gt;"","〇","")))</f>
        <v/>
      </c>
      <c r="G8" s="12" t="str">
        <f>IF(入力用シート!M7&lt;&gt;"","○",IF(入力用シート!N7&lt;&gt;"","○",""))</f>
        <v/>
      </c>
      <c r="H8" s="35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24" customHeight="1" x14ac:dyDescent="0.3">
      <c r="A9" s="31"/>
      <c r="B9" s="12">
        <v>2</v>
      </c>
      <c r="C9" s="35" t="str">
        <f>入力用シート!E8&amp;""</f>
        <v/>
      </c>
      <c r="D9" s="35" t="str">
        <f>入力用シート!C8&amp;""</f>
        <v/>
      </c>
      <c r="E9" s="12" t="str">
        <f>IF(入力用シート!K8&lt;&gt;"","○",IF(入力用シート!L8&lt;&gt;"","○",""))</f>
        <v/>
      </c>
      <c r="F9" s="12" t="str">
        <f>IF(入力用シート!I8&lt;&gt;"","○",IF(入力用シート!J8&lt;&gt;"","○",IF(入力用シート!O8&lt;&gt;"","〇","")))</f>
        <v/>
      </c>
      <c r="G9" s="12" t="str">
        <f>IF(入力用シート!M8&lt;&gt;"","○",IF(入力用シート!N8&lt;&gt;"","○",""))</f>
        <v/>
      </c>
      <c r="H9" s="35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24" customHeight="1" x14ac:dyDescent="0.3">
      <c r="A10" s="31"/>
      <c r="B10" s="12">
        <v>3</v>
      </c>
      <c r="C10" s="35" t="str">
        <f>入力用シート!E9&amp;""</f>
        <v/>
      </c>
      <c r="D10" s="35" t="str">
        <f>入力用シート!C9&amp;""</f>
        <v/>
      </c>
      <c r="E10" s="12" t="str">
        <f>IF(入力用シート!K9&lt;&gt;"","○",IF(入力用シート!L9&lt;&gt;"","○",""))</f>
        <v/>
      </c>
      <c r="F10" s="12" t="str">
        <f>IF(入力用シート!I9&lt;&gt;"","○",IF(入力用シート!J9&lt;&gt;"","○",IF(入力用シート!O9&lt;&gt;"","〇","")))</f>
        <v/>
      </c>
      <c r="G10" s="12" t="str">
        <f>IF(入力用シート!M9&lt;&gt;"","○",IF(入力用シート!N9&lt;&gt;"","○",""))</f>
        <v/>
      </c>
      <c r="H10" s="35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24" customHeight="1" x14ac:dyDescent="0.3">
      <c r="A11" s="31"/>
      <c r="B11" s="12">
        <v>4</v>
      </c>
      <c r="C11" s="35" t="str">
        <f>入力用シート!E10&amp;""</f>
        <v/>
      </c>
      <c r="D11" s="35" t="str">
        <f>入力用シート!C10&amp;""</f>
        <v/>
      </c>
      <c r="E11" s="12" t="str">
        <f>IF(入力用シート!K10&lt;&gt;"","○",IF(入力用シート!L10&lt;&gt;"","○",""))</f>
        <v/>
      </c>
      <c r="F11" s="12" t="str">
        <f>IF(入力用シート!I10&lt;&gt;"","○",IF(入力用シート!J10&lt;&gt;"","○",IF(入力用シート!O10&lt;&gt;"","〇","")))</f>
        <v/>
      </c>
      <c r="G11" s="12" t="str">
        <f>IF(入力用シート!M10&lt;&gt;"","○",IF(入力用シート!N10&lt;&gt;"","○",""))</f>
        <v/>
      </c>
      <c r="H11" s="35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24" customHeight="1" x14ac:dyDescent="0.3">
      <c r="A12" s="31"/>
      <c r="B12" s="12">
        <v>5</v>
      </c>
      <c r="C12" s="35" t="str">
        <f>入力用シート!E11&amp;""</f>
        <v/>
      </c>
      <c r="D12" s="35" t="str">
        <f>入力用シート!C11&amp;""</f>
        <v/>
      </c>
      <c r="E12" s="12" t="str">
        <f>IF(入力用シート!K11&lt;&gt;"","○",IF(入力用シート!L11&lt;&gt;"","○",""))</f>
        <v/>
      </c>
      <c r="F12" s="12" t="str">
        <f>IF(入力用シート!I11&lt;&gt;"","○",IF(入力用シート!J11&lt;&gt;"","○",IF(入力用シート!O11&lt;&gt;"","〇","")))</f>
        <v/>
      </c>
      <c r="G12" s="12" t="str">
        <f>IF(入力用シート!M11&lt;&gt;"","○",IF(入力用シート!N11&lt;&gt;"","○",""))</f>
        <v/>
      </c>
      <c r="H12" s="35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24" customHeight="1" x14ac:dyDescent="0.3">
      <c r="A13" s="31"/>
      <c r="B13" s="12">
        <v>6</v>
      </c>
      <c r="C13" s="35" t="str">
        <f>入力用シート!E12&amp;""</f>
        <v/>
      </c>
      <c r="D13" s="35" t="str">
        <f>入力用シート!C12&amp;""</f>
        <v/>
      </c>
      <c r="E13" s="12" t="str">
        <f>IF(入力用シート!K12&lt;&gt;"","○",IF(入力用シート!L12&lt;&gt;"","○",""))</f>
        <v/>
      </c>
      <c r="F13" s="12" t="str">
        <f>IF(入力用シート!I12&lt;&gt;"","○",IF(入力用シート!J12&lt;&gt;"","○",IF(入力用シート!O12&lt;&gt;"","〇","")))</f>
        <v/>
      </c>
      <c r="G13" s="12" t="str">
        <f>IF(入力用シート!M12&lt;&gt;"","○",IF(入力用シート!N12&lt;&gt;"","○",""))</f>
        <v/>
      </c>
      <c r="H13" s="35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24" customHeight="1" x14ac:dyDescent="0.3">
      <c r="A14" s="31"/>
      <c r="B14" s="12">
        <v>7</v>
      </c>
      <c r="C14" s="35" t="str">
        <f>入力用シート!E13&amp;""</f>
        <v/>
      </c>
      <c r="D14" s="35" t="str">
        <f>入力用シート!C13&amp;""</f>
        <v/>
      </c>
      <c r="E14" s="12" t="str">
        <f>IF(入力用シート!K13&lt;&gt;"","○",IF(入力用シート!L13&lt;&gt;"","○",""))</f>
        <v/>
      </c>
      <c r="F14" s="12" t="str">
        <f>IF(入力用シート!I13&lt;&gt;"","○",IF(入力用シート!J13&lt;&gt;"","○",IF(入力用シート!O13&lt;&gt;"","〇","")))</f>
        <v/>
      </c>
      <c r="G14" s="12" t="str">
        <f>IF(入力用シート!M13&lt;&gt;"","○",IF(入力用シート!N13&lt;&gt;"","○",""))</f>
        <v/>
      </c>
      <c r="H14" s="35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24" customHeight="1" x14ac:dyDescent="0.3">
      <c r="A15" s="31"/>
      <c r="B15" s="12">
        <v>8</v>
      </c>
      <c r="C15" s="35" t="str">
        <f>入力用シート!E14&amp;""</f>
        <v/>
      </c>
      <c r="D15" s="35" t="str">
        <f>入力用シート!C14&amp;""</f>
        <v/>
      </c>
      <c r="E15" s="12" t="str">
        <f>IF(入力用シート!K14&lt;&gt;"","○",IF(入力用シート!L14&lt;&gt;"","○",""))</f>
        <v/>
      </c>
      <c r="F15" s="12" t="str">
        <f>IF(入力用シート!I14&lt;&gt;"","○",IF(入力用シート!J14&lt;&gt;"","○",IF(入力用シート!O14&lt;&gt;"","〇","")))</f>
        <v/>
      </c>
      <c r="G15" s="12" t="str">
        <f>IF(入力用シート!M14&lt;&gt;"","○",IF(入力用シート!N14&lt;&gt;"","○",""))</f>
        <v/>
      </c>
      <c r="H15" s="35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24" customHeight="1" x14ac:dyDescent="0.3">
      <c r="A16" s="31"/>
      <c r="B16" s="12">
        <v>9</v>
      </c>
      <c r="C16" s="35" t="str">
        <f>入力用シート!E15&amp;""</f>
        <v/>
      </c>
      <c r="D16" s="35" t="str">
        <f>入力用シート!C15&amp;""</f>
        <v/>
      </c>
      <c r="E16" s="12" t="str">
        <f>IF(入力用シート!K15&lt;&gt;"","○",IF(入力用シート!L15&lt;&gt;"","○",""))</f>
        <v/>
      </c>
      <c r="F16" s="12" t="str">
        <f>IF(入力用シート!I15&lt;&gt;"","○",IF(入力用シート!J15&lt;&gt;"","○",IF(入力用シート!O15&lt;&gt;"","〇","")))</f>
        <v/>
      </c>
      <c r="G16" s="12" t="str">
        <f>IF(入力用シート!M15&lt;&gt;"","○",IF(入力用シート!N15&lt;&gt;"","○",""))</f>
        <v/>
      </c>
      <c r="H16" s="35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24" customHeight="1" x14ac:dyDescent="0.3">
      <c r="A17" s="31"/>
      <c r="B17" s="12">
        <v>10</v>
      </c>
      <c r="C17" s="35" t="str">
        <f>入力用シート!E16&amp;""</f>
        <v/>
      </c>
      <c r="D17" s="35" t="str">
        <f>入力用シート!C16&amp;""</f>
        <v/>
      </c>
      <c r="E17" s="12" t="str">
        <f>IF(入力用シート!K16&lt;&gt;"","○",IF(入力用シート!L16&lt;&gt;"","○",""))</f>
        <v/>
      </c>
      <c r="F17" s="12" t="str">
        <f>IF(入力用シート!I16&lt;&gt;"","○",IF(入力用シート!J16&lt;&gt;"","○",IF(入力用シート!O16&lt;&gt;"","〇","")))</f>
        <v/>
      </c>
      <c r="G17" s="12" t="str">
        <f>IF(入力用シート!M16&lt;&gt;"","○",IF(入力用シート!N16&lt;&gt;"","○",""))</f>
        <v/>
      </c>
      <c r="H17" s="35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24" customHeight="1" x14ac:dyDescent="0.3">
      <c r="A18" s="31"/>
      <c r="B18" s="12">
        <v>11</v>
      </c>
      <c r="C18" s="35" t="str">
        <f>入力用シート!E17&amp;""</f>
        <v/>
      </c>
      <c r="D18" s="35" t="str">
        <f>入力用シート!C17&amp;""</f>
        <v/>
      </c>
      <c r="E18" s="12" t="str">
        <f>IF(入力用シート!K17&lt;&gt;"","○",IF(入力用シート!L17&lt;&gt;"","○",""))</f>
        <v/>
      </c>
      <c r="F18" s="12" t="str">
        <f>IF(入力用シート!I17&lt;&gt;"","○",IF(入力用シート!J17&lt;&gt;"","○",IF(入力用シート!O17&lt;&gt;"","〇","")))</f>
        <v/>
      </c>
      <c r="G18" s="12" t="str">
        <f>IF(入力用シート!M17&lt;&gt;"","○",IF(入力用シート!N17&lt;&gt;"","○",""))</f>
        <v/>
      </c>
      <c r="H18" s="35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24" customHeight="1" x14ac:dyDescent="0.3">
      <c r="A19" s="31"/>
      <c r="B19" s="12">
        <v>12</v>
      </c>
      <c r="C19" s="35" t="str">
        <f>入力用シート!E18&amp;""</f>
        <v/>
      </c>
      <c r="D19" s="35" t="str">
        <f>入力用シート!C18&amp;""</f>
        <v/>
      </c>
      <c r="E19" s="12" t="str">
        <f>IF(入力用シート!K18&lt;&gt;"","○",IF(入力用シート!L18&lt;&gt;"","○",""))</f>
        <v/>
      </c>
      <c r="F19" s="12" t="str">
        <f>IF(入力用シート!I18&lt;&gt;"","○",IF(入力用シート!J18&lt;&gt;"","○",IF(入力用シート!O18&lt;&gt;"","〇","")))</f>
        <v/>
      </c>
      <c r="G19" s="12" t="str">
        <f>IF(入力用シート!M18&lt;&gt;"","○",IF(入力用シート!N18&lt;&gt;"","○",""))</f>
        <v/>
      </c>
      <c r="H19" s="35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24" customHeight="1" x14ac:dyDescent="0.3">
      <c r="A20" s="31"/>
      <c r="B20" s="12">
        <v>13</v>
      </c>
      <c r="C20" s="35" t="str">
        <f>入力用シート!E19&amp;""</f>
        <v/>
      </c>
      <c r="D20" s="35" t="str">
        <f>入力用シート!C19&amp;""</f>
        <v/>
      </c>
      <c r="E20" s="12" t="str">
        <f>IF(入力用シート!K19&lt;&gt;"","○",IF(入力用シート!L19&lt;&gt;"","○",""))</f>
        <v/>
      </c>
      <c r="F20" s="12" t="str">
        <f>IF(入力用シート!I19&lt;&gt;"","○",IF(入力用シート!J19&lt;&gt;"","○",IF(入力用シート!O19&lt;&gt;"","〇","")))</f>
        <v/>
      </c>
      <c r="G20" s="12" t="str">
        <f>IF(入力用シート!M19&lt;&gt;"","○",IF(入力用シート!N19&lt;&gt;"","○",""))</f>
        <v/>
      </c>
      <c r="H20" s="35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24" customHeight="1" x14ac:dyDescent="0.3">
      <c r="A21" s="31"/>
      <c r="B21" s="12">
        <v>14</v>
      </c>
      <c r="C21" s="35" t="str">
        <f>入力用シート!E20&amp;""</f>
        <v/>
      </c>
      <c r="D21" s="35" t="str">
        <f>入力用シート!C20&amp;""</f>
        <v/>
      </c>
      <c r="E21" s="12" t="str">
        <f>IF(入力用シート!K20&lt;&gt;"","○",IF(入力用シート!L20&lt;&gt;"","○",""))</f>
        <v/>
      </c>
      <c r="F21" s="12" t="str">
        <f>IF(入力用シート!I20&lt;&gt;"","○",IF(入力用シート!J20&lt;&gt;"","○",IF(入力用シート!O20&lt;&gt;"","〇","")))</f>
        <v/>
      </c>
      <c r="G21" s="12" t="str">
        <f>IF(入力用シート!M20&lt;&gt;"","○",IF(入力用シート!N20&lt;&gt;"","○",""))</f>
        <v/>
      </c>
      <c r="H21" s="35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24" customHeight="1" x14ac:dyDescent="0.3">
      <c r="A22" s="31"/>
      <c r="B22" s="12">
        <v>15</v>
      </c>
      <c r="C22" s="35" t="str">
        <f>入力用シート!E21&amp;""</f>
        <v/>
      </c>
      <c r="D22" s="35" t="str">
        <f>入力用シート!C21&amp;""</f>
        <v/>
      </c>
      <c r="E22" s="12" t="str">
        <f>IF(入力用シート!K21&lt;&gt;"","○",IF(入力用シート!L21&lt;&gt;"","○",""))</f>
        <v/>
      </c>
      <c r="F22" s="12" t="str">
        <f>IF(入力用シート!I21&lt;&gt;"","○",IF(入力用シート!J21&lt;&gt;"","○",IF(入力用シート!O21&lt;&gt;"","〇","")))</f>
        <v/>
      </c>
      <c r="G22" s="12" t="str">
        <f>IF(入力用シート!M21&lt;&gt;"","○",IF(入力用シート!N21&lt;&gt;"","○",""))</f>
        <v/>
      </c>
      <c r="H22" s="35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24" customHeight="1" x14ac:dyDescent="0.3">
      <c r="A23" s="31"/>
      <c r="B23" s="12">
        <v>16</v>
      </c>
      <c r="C23" s="35" t="str">
        <f>入力用シート!E22&amp;""</f>
        <v/>
      </c>
      <c r="D23" s="35" t="str">
        <f>入力用シート!C22&amp;""</f>
        <v/>
      </c>
      <c r="E23" s="12" t="str">
        <f>IF(入力用シート!K22&lt;&gt;"","○",IF(入力用シート!L22&lt;&gt;"","○",""))</f>
        <v/>
      </c>
      <c r="F23" s="12" t="str">
        <f>IF(入力用シート!I22&lt;&gt;"","○",IF(入力用シート!J22&lt;&gt;"","○",IF(入力用シート!O22&lt;&gt;"","〇","")))</f>
        <v/>
      </c>
      <c r="G23" s="12" t="str">
        <f>IF(入力用シート!M22&lt;&gt;"","○",IF(入力用シート!N22&lt;&gt;"","○",""))</f>
        <v/>
      </c>
      <c r="H23" s="35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24" customHeight="1" x14ac:dyDescent="0.3">
      <c r="A24" s="31"/>
      <c r="B24" s="12">
        <v>17</v>
      </c>
      <c r="C24" s="35" t="str">
        <f>入力用シート!E23&amp;""</f>
        <v/>
      </c>
      <c r="D24" s="35" t="str">
        <f>入力用シート!C23&amp;""</f>
        <v/>
      </c>
      <c r="E24" s="12" t="str">
        <f>IF(入力用シート!K23&lt;&gt;"","○",IF(入力用シート!L23&lt;&gt;"","○",""))</f>
        <v/>
      </c>
      <c r="F24" s="12" t="str">
        <f>IF(入力用シート!I23&lt;&gt;"","○",IF(入力用シート!J23&lt;&gt;"","○",IF(入力用シート!O23&lt;&gt;"","〇","")))</f>
        <v/>
      </c>
      <c r="G24" s="12" t="str">
        <f>IF(入力用シート!M23&lt;&gt;"","○",IF(入力用シート!N23&lt;&gt;"","○",""))</f>
        <v/>
      </c>
      <c r="H24" s="35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24" customHeight="1" x14ac:dyDescent="0.3">
      <c r="A25" s="31"/>
      <c r="B25" s="12">
        <v>18</v>
      </c>
      <c r="C25" s="35" t="str">
        <f>入力用シート!E24&amp;""</f>
        <v/>
      </c>
      <c r="D25" s="35" t="str">
        <f>入力用シート!C24&amp;""</f>
        <v/>
      </c>
      <c r="E25" s="12" t="str">
        <f>IF(入力用シート!K24&lt;&gt;"","○",IF(入力用シート!L24&lt;&gt;"","○",""))</f>
        <v/>
      </c>
      <c r="F25" s="12" t="str">
        <f>IF(入力用シート!I24&lt;&gt;"","○",IF(入力用シート!J24&lt;&gt;"","○",IF(入力用シート!O24&lt;&gt;"","〇","")))</f>
        <v/>
      </c>
      <c r="G25" s="12" t="str">
        <f>IF(入力用シート!M24&lt;&gt;"","○",IF(入力用シート!N24&lt;&gt;"","○",""))</f>
        <v/>
      </c>
      <c r="H25" s="35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24" customHeight="1" x14ac:dyDescent="0.3">
      <c r="A26" s="31"/>
      <c r="B26" s="12">
        <v>19</v>
      </c>
      <c r="C26" s="35" t="str">
        <f>入力用シート!E25&amp;""</f>
        <v/>
      </c>
      <c r="D26" s="35" t="str">
        <f>入力用シート!C25&amp;""</f>
        <v/>
      </c>
      <c r="E26" s="12" t="str">
        <f>IF(入力用シート!K25&lt;&gt;"","○",IF(入力用シート!L25&lt;&gt;"","○",""))</f>
        <v/>
      </c>
      <c r="F26" s="12" t="str">
        <f>IF(入力用シート!I25&lt;&gt;"","○",IF(入力用シート!J25&lt;&gt;"","○",IF(入力用シート!O25&lt;&gt;"","〇","")))</f>
        <v/>
      </c>
      <c r="G26" s="12" t="str">
        <f>IF(入力用シート!M25&lt;&gt;"","○",IF(入力用シート!N25&lt;&gt;"","○",""))</f>
        <v/>
      </c>
      <c r="H26" s="35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24" customHeight="1" x14ac:dyDescent="0.3">
      <c r="A27" s="31"/>
      <c r="B27" s="12">
        <v>20</v>
      </c>
      <c r="C27" s="35" t="str">
        <f>入力用シート!E26&amp;""</f>
        <v/>
      </c>
      <c r="D27" s="35" t="str">
        <f>入力用シート!C26&amp;""</f>
        <v/>
      </c>
      <c r="E27" s="12" t="str">
        <f>IF(入力用シート!K26&lt;&gt;"","○",IF(入力用シート!L26&lt;&gt;"","○",""))</f>
        <v/>
      </c>
      <c r="F27" s="12" t="str">
        <f>IF(入力用シート!I26&lt;&gt;"","○",IF(入力用シート!J26&lt;&gt;"","○",IF(入力用シート!O26&lt;&gt;"","〇","")))</f>
        <v/>
      </c>
      <c r="G27" s="12" t="str">
        <f>IF(入力用シート!M26&lt;&gt;"","○",IF(入力用シート!N26&lt;&gt;"","○",""))</f>
        <v/>
      </c>
      <c r="H27" s="35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24" customHeight="1" x14ac:dyDescent="0.3">
      <c r="A28" s="31"/>
      <c r="B28" s="12">
        <v>21</v>
      </c>
      <c r="C28" s="35" t="str">
        <f>入力用シート!E27&amp;""</f>
        <v/>
      </c>
      <c r="D28" s="35" t="str">
        <f>入力用シート!C27&amp;""</f>
        <v/>
      </c>
      <c r="E28" s="12" t="str">
        <f>IF(入力用シート!K27&lt;&gt;"","○",IF(入力用シート!L27&lt;&gt;"","○",""))</f>
        <v/>
      </c>
      <c r="F28" s="12" t="str">
        <f>IF(入力用シート!I27&lt;&gt;"","○",IF(入力用シート!J27&lt;&gt;"","○",IF(入力用シート!O27&lt;&gt;"","〇","")))</f>
        <v/>
      </c>
      <c r="G28" s="12" t="str">
        <f>IF(入力用シート!M27&lt;&gt;"","○",IF(入力用シート!N27&lt;&gt;"","○",""))</f>
        <v/>
      </c>
      <c r="H28" s="35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24" customHeight="1" x14ac:dyDescent="0.3">
      <c r="A29" s="31"/>
      <c r="B29" s="12">
        <v>22</v>
      </c>
      <c r="C29" s="35" t="str">
        <f>入力用シート!E28&amp;""</f>
        <v/>
      </c>
      <c r="D29" s="35" t="str">
        <f>入力用シート!C28&amp;""</f>
        <v/>
      </c>
      <c r="E29" s="12" t="str">
        <f>IF(入力用シート!K28&lt;&gt;"","○",IF(入力用シート!L28&lt;&gt;"","○",""))</f>
        <v/>
      </c>
      <c r="F29" s="12" t="str">
        <f>IF(入力用シート!I28&lt;&gt;"","○",IF(入力用シート!J28&lt;&gt;"","○",IF(入力用シート!O28&lt;&gt;"","〇","")))</f>
        <v/>
      </c>
      <c r="G29" s="12" t="str">
        <f>IF(入力用シート!M28&lt;&gt;"","○",IF(入力用シート!N28&lt;&gt;"","○",""))</f>
        <v/>
      </c>
      <c r="H29" s="35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24" customHeight="1" x14ac:dyDescent="0.3">
      <c r="A30" s="31"/>
      <c r="B30" s="12">
        <v>23</v>
      </c>
      <c r="C30" s="35" t="str">
        <f>入力用シート!E29&amp;""</f>
        <v/>
      </c>
      <c r="D30" s="35" t="str">
        <f>入力用シート!C29&amp;""</f>
        <v/>
      </c>
      <c r="E30" s="12" t="str">
        <f>IF(入力用シート!K29&lt;&gt;"","○",IF(入力用シート!L29&lt;&gt;"","○",""))</f>
        <v/>
      </c>
      <c r="F30" s="12" t="str">
        <f>IF(入力用シート!I29&lt;&gt;"","○",IF(入力用シート!J29&lt;&gt;"","○",IF(入力用シート!O29&lt;&gt;"","〇","")))</f>
        <v/>
      </c>
      <c r="G30" s="12" t="str">
        <f>IF(入力用シート!M29&lt;&gt;"","○",IF(入力用シート!N29&lt;&gt;"","○",""))</f>
        <v/>
      </c>
      <c r="H30" s="35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24" customHeight="1" x14ac:dyDescent="0.3">
      <c r="A31" s="31"/>
      <c r="B31" s="12">
        <v>24</v>
      </c>
      <c r="C31" s="35" t="str">
        <f>入力用シート!E30&amp;""</f>
        <v/>
      </c>
      <c r="D31" s="35" t="str">
        <f>入力用シート!C30&amp;""</f>
        <v/>
      </c>
      <c r="E31" s="12" t="str">
        <f>IF(入力用シート!K30&lt;&gt;"","○",IF(入力用シート!L30&lt;&gt;"","○",""))</f>
        <v/>
      </c>
      <c r="F31" s="12" t="str">
        <f>IF(入力用シート!I30&lt;&gt;"","○",IF(入力用シート!J30&lt;&gt;"","○",IF(入力用シート!O30&lt;&gt;"","〇","")))</f>
        <v/>
      </c>
      <c r="G31" s="12" t="str">
        <f>IF(入力用シート!M30&lt;&gt;"","○",IF(入力用シート!N30&lt;&gt;"","○",""))</f>
        <v/>
      </c>
      <c r="H31" s="35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24" customHeight="1" x14ac:dyDescent="0.3">
      <c r="A32" s="31"/>
      <c r="B32" s="12">
        <v>25</v>
      </c>
      <c r="C32" s="35" t="str">
        <f>入力用シート!E31&amp;""</f>
        <v/>
      </c>
      <c r="D32" s="35" t="str">
        <f>入力用シート!C31&amp;""</f>
        <v/>
      </c>
      <c r="E32" s="12" t="str">
        <f>IF(入力用シート!K31&lt;&gt;"","○",IF(入力用シート!L31&lt;&gt;"","○",""))</f>
        <v/>
      </c>
      <c r="F32" s="12" t="str">
        <f>IF(入力用シート!I31&lt;&gt;"","○",IF(入力用シート!J31&lt;&gt;"","○",IF(入力用シート!O31&lt;&gt;"","〇","")))</f>
        <v/>
      </c>
      <c r="G32" s="12" t="str">
        <f>IF(入力用シート!M31&lt;&gt;"","○",IF(入力用シート!N31&lt;&gt;"","○",""))</f>
        <v/>
      </c>
      <c r="H32" s="35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24" customHeight="1" x14ac:dyDescent="0.3">
      <c r="A33" s="31"/>
      <c r="B33" s="144" t="s">
        <v>93</v>
      </c>
      <c r="C33" s="64"/>
      <c r="D33" s="64"/>
      <c r="E33" s="64"/>
      <c r="F33" s="64"/>
      <c r="G33" s="64"/>
      <c r="H33" s="64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customHeight="1" x14ac:dyDescent="0.3">
      <c r="A34" s="31"/>
      <c r="B34" s="31"/>
      <c r="C34" s="31"/>
      <c r="D34" s="31"/>
      <c r="E34" s="31"/>
      <c r="F34" s="31"/>
      <c r="G34" s="31"/>
      <c r="H34" s="61" t="s">
        <v>82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24" customHeight="1" x14ac:dyDescent="0.3">
      <c r="A35" s="31"/>
      <c r="B35" s="95" t="str">
        <f>B2</f>
        <v>令和８年度東北中学校体育大会　第６３回東北中学校スキー大会</v>
      </c>
      <c r="C35" s="64"/>
      <c r="D35" s="64"/>
      <c r="E35" s="64"/>
      <c r="F35" s="64"/>
      <c r="G35" s="64"/>
      <c r="H35" s="64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24" customHeight="1" x14ac:dyDescent="0.3">
      <c r="A36" s="31"/>
      <c r="B36" s="145" t="s">
        <v>83</v>
      </c>
      <c r="C36" s="64"/>
      <c r="D36" s="64"/>
      <c r="E36" s="64"/>
      <c r="F36" s="64"/>
      <c r="G36" s="64"/>
      <c r="H36" s="64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24" customHeight="1" x14ac:dyDescent="0.3">
      <c r="A37" s="31"/>
      <c r="B37" s="31"/>
      <c r="C37" s="12" t="s">
        <v>15</v>
      </c>
      <c r="D37" s="12" t="str">
        <f>入力用シート!D3&amp;""</f>
        <v/>
      </c>
      <c r="E37" s="33" t="s">
        <v>84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24" customHeight="1" x14ac:dyDescent="0.3">
      <c r="A38" s="31"/>
      <c r="B38" s="31"/>
      <c r="C38" s="31"/>
      <c r="D38" s="31"/>
      <c r="E38" s="31"/>
      <c r="F38" s="31"/>
      <c r="G38" s="31"/>
      <c r="H38" s="32" t="s">
        <v>94</v>
      </c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24" customHeight="1" x14ac:dyDescent="0.3">
      <c r="A39" s="31"/>
      <c r="B39" s="127" t="s">
        <v>86</v>
      </c>
      <c r="C39" s="127" t="s">
        <v>20</v>
      </c>
      <c r="D39" s="127" t="s">
        <v>87</v>
      </c>
      <c r="E39" s="72" t="s">
        <v>88</v>
      </c>
      <c r="F39" s="66"/>
      <c r="G39" s="67"/>
      <c r="H39" s="127" t="s">
        <v>89</v>
      </c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24" customHeight="1" x14ac:dyDescent="0.3">
      <c r="A40" s="31"/>
      <c r="B40" s="104"/>
      <c r="C40" s="104"/>
      <c r="D40" s="104"/>
      <c r="E40" s="12" t="s">
        <v>90</v>
      </c>
      <c r="F40" s="12" t="s">
        <v>91</v>
      </c>
      <c r="G40" s="12" t="s">
        <v>92</v>
      </c>
      <c r="H40" s="104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24" customHeight="1" x14ac:dyDescent="0.3">
      <c r="A41" s="31"/>
      <c r="B41" s="12">
        <v>26</v>
      </c>
      <c r="C41" s="35" t="str">
        <f>入力用シート!E32&amp;""</f>
        <v/>
      </c>
      <c r="D41" s="35" t="str">
        <f>入力用シート!C32&amp;""</f>
        <v/>
      </c>
      <c r="E41" s="12" t="str">
        <f>IF(入力用シート!K32&lt;&gt;"","○",IF(入力用シート!L32&lt;&gt;"","○",""))</f>
        <v/>
      </c>
      <c r="F41" s="12" t="str">
        <f>IF(入力用シート!I32&lt;&gt;"","○",IF(入力用シート!J32&lt;&gt;"","○",IF(入力用シート!O32&lt;&gt;"","〇","")))</f>
        <v/>
      </c>
      <c r="G41" s="12" t="str">
        <f>IF(入力用シート!M32&lt;&gt;"","○",IF(入力用シート!N32&lt;&gt;"","○",""))</f>
        <v/>
      </c>
      <c r="H41" s="35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24" customHeight="1" x14ac:dyDescent="0.3">
      <c r="A42" s="31"/>
      <c r="B42" s="12">
        <v>27</v>
      </c>
      <c r="C42" s="35" t="str">
        <f>入力用シート!E33&amp;""</f>
        <v/>
      </c>
      <c r="D42" s="35" t="str">
        <f>入力用シート!C33&amp;""</f>
        <v/>
      </c>
      <c r="E42" s="12" t="str">
        <f>IF(入力用シート!K33&lt;&gt;"","○",IF(入力用シート!L33&lt;&gt;"","○",""))</f>
        <v/>
      </c>
      <c r="F42" s="12" t="str">
        <f>IF(入力用シート!I33&lt;&gt;"","○",IF(入力用シート!J33&lt;&gt;"","○",IF(入力用シート!O33&lt;&gt;"","〇","")))</f>
        <v/>
      </c>
      <c r="G42" s="12" t="str">
        <f>IF(入力用シート!M33&lt;&gt;"","○",IF(入力用シート!N33&lt;&gt;"","○",""))</f>
        <v/>
      </c>
      <c r="H42" s="35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24" customHeight="1" x14ac:dyDescent="0.3">
      <c r="A43" s="31"/>
      <c r="B43" s="12">
        <v>28</v>
      </c>
      <c r="C43" s="35" t="str">
        <f>入力用シート!E34&amp;""</f>
        <v/>
      </c>
      <c r="D43" s="35" t="str">
        <f>入力用シート!C34&amp;""</f>
        <v/>
      </c>
      <c r="E43" s="12" t="str">
        <f>IF(入力用シート!K34&lt;&gt;"","○",IF(入力用シート!L34&lt;&gt;"","○",""))</f>
        <v/>
      </c>
      <c r="F43" s="12" t="str">
        <f>IF(入力用シート!I34&lt;&gt;"","○",IF(入力用シート!J34&lt;&gt;"","○",IF(入力用シート!O34&lt;&gt;"","〇","")))</f>
        <v/>
      </c>
      <c r="G43" s="12" t="str">
        <f>IF(入力用シート!M34&lt;&gt;"","○",IF(入力用シート!N34&lt;&gt;"","○",""))</f>
        <v/>
      </c>
      <c r="H43" s="35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24" customHeight="1" x14ac:dyDescent="0.3">
      <c r="A44" s="31"/>
      <c r="B44" s="12">
        <v>29</v>
      </c>
      <c r="C44" s="35" t="str">
        <f>入力用シート!E35&amp;""</f>
        <v/>
      </c>
      <c r="D44" s="35" t="str">
        <f>入力用シート!C35&amp;""</f>
        <v/>
      </c>
      <c r="E44" s="12" t="str">
        <f>IF(入力用シート!K35&lt;&gt;"","○",IF(入力用シート!L35&lt;&gt;"","○",""))</f>
        <v/>
      </c>
      <c r="F44" s="12" t="str">
        <f>IF(入力用シート!I35&lt;&gt;"","○",IF(入力用シート!J35&lt;&gt;"","○",IF(入力用シート!O35&lt;&gt;"","〇","")))</f>
        <v/>
      </c>
      <c r="G44" s="12" t="str">
        <f>IF(入力用シート!M35&lt;&gt;"","○",IF(入力用シート!N35&lt;&gt;"","○",""))</f>
        <v/>
      </c>
      <c r="H44" s="35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24" customHeight="1" x14ac:dyDescent="0.3">
      <c r="A45" s="31"/>
      <c r="B45" s="12">
        <v>30</v>
      </c>
      <c r="C45" s="35" t="str">
        <f>入力用シート!E36&amp;""</f>
        <v/>
      </c>
      <c r="D45" s="35" t="str">
        <f>入力用シート!C36&amp;""</f>
        <v/>
      </c>
      <c r="E45" s="12" t="str">
        <f>IF(入力用シート!K36&lt;&gt;"","○",IF(入力用シート!L36&lt;&gt;"","○",""))</f>
        <v/>
      </c>
      <c r="F45" s="12" t="str">
        <f>IF(入力用シート!I36&lt;&gt;"","○",IF(入力用シート!J36&lt;&gt;"","○",IF(入力用シート!O36&lt;&gt;"","〇","")))</f>
        <v/>
      </c>
      <c r="G45" s="12" t="str">
        <f>IF(入力用シート!M36&lt;&gt;"","○",IF(入力用シート!N36&lt;&gt;"","○",""))</f>
        <v/>
      </c>
      <c r="H45" s="35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24" customHeight="1" x14ac:dyDescent="0.3">
      <c r="A46" s="31"/>
      <c r="B46" s="12">
        <v>31</v>
      </c>
      <c r="C46" s="35" t="str">
        <f>入力用シート!E37&amp;""</f>
        <v/>
      </c>
      <c r="D46" s="35" t="str">
        <f>入力用シート!C37&amp;""</f>
        <v/>
      </c>
      <c r="E46" s="12" t="str">
        <f>IF(入力用シート!K37&lt;&gt;"","○",IF(入力用シート!L37&lt;&gt;"","○",""))</f>
        <v/>
      </c>
      <c r="F46" s="12" t="str">
        <f>IF(入力用シート!I37&lt;&gt;"","○",IF(入力用シート!J37&lt;&gt;"","○",IF(入力用シート!O37&lt;&gt;"","〇","")))</f>
        <v/>
      </c>
      <c r="G46" s="12" t="str">
        <f>IF(入力用シート!M37&lt;&gt;"","○",IF(入力用シート!N37&lt;&gt;"","○",""))</f>
        <v/>
      </c>
      <c r="H46" s="35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24" customHeight="1" x14ac:dyDescent="0.3">
      <c r="A47" s="31"/>
      <c r="B47" s="12">
        <v>32</v>
      </c>
      <c r="C47" s="35" t="str">
        <f>入力用シート!E38&amp;""</f>
        <v/>
      </c>
      <c r="D47" s="35" t="str">
        <f>入力用シート!C38&amp;""</f>
        <v/>
      </c>
      <c r="E47" s="12" t="str">
        <f>IF(入力用シート!K38&lt;&gt;"","○",IF(入力用シート!L38&lt;&gt;"","○",""))</f>
        <v/>
      </c>
      <c r="F47" s="12" t="str">
        <f>IF(入力用シート!I38&lt;&gt;"","○",IF(入力用シート!J38&lt;&gt;"","○",IF(入力用シート!O38&lt;&gt;"","〇","")))</f>
        <v/>
      </c>
      <c r="G47" s="12" t="str">
        <f>IF(入力用シート!M38&lt;&gt;"","○",IF(入力用シート!N38&lt;&gt;"","○",""))</f>
        <v/>
      </c>
      <c r="H47" s="35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24" customHeight="1" x14ac:dyDescent="0.3">
      <c r="A48" s="31"/>
      <c r="B48" s="12">
        <v>33</v>
      </c>
      <c r="C48" s="35" t="str">
        <f>入力用シート!E39&amp;""</f>
        <v/>
      </c>
      <c r="D48" s="35" t="str">
        <f>入力用シート!C39&amp;""</f>
        <v/>
      </c>
      <c r="E48" s="12" t="str">
        <f>IF(入力用シート!K39&lt;&gt;"","○",IF(入力用シート!L39&lt;&gt;"","○",""))</f>
        <v/>
      </c>
      <c r="F48" s="12" t="str">
        <f>IF(入力用シート!I39&lt;&gt;"","○",IF(入力用シート!J39&lt;&gt;"","○",IF(入力用シート!O39&lt;&gt;"","〇","")))</f>
        <v/>
      </c>
      <c r="G48" s="12" t="str">
        <f>IF(入力用シート!M39&lt;&gt;"","○",IF(入力用シート!N39&lt;&gt;"","○",""))</f>
        <v/>
      </c>
      <c r="H48" s="35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24" customHeight="1" x14ac:dyDescent="0.3">
      <c r="A49" s="31"/>
      <c r="B49" s="12">
        <v>34</v>
      </c>
      <c r="C49" s="35" t="str">
        <f>入力用シート!E40&amp;""</f>
        <v/>
      </c>
      <c r="D49" s="35" t="str">
        <f>入力用シート!C40&amp;""</f>
        <v/>
      </c>
      <c r="E49" s="12" t="str">
        <f>IF(入力用シート!K40&lt;&gt;"","○",IF(入力用シート!L40&lt;&gt;"","○",""))</f>
        <v/>
      </c>
      <c r="F49" s="12" t="str">
        <f>IF(入力用シート!I40&lt;&gt;"","○",IF(入力用シート!J40&lt;&gt;"","○",IF(入力用シート!O40&lt;&gt;"","〇","")))</f>
        <v/>
      </c>
      <c r="G49" s="12" t="str">
        <f>IF(入力用シート!M40&lt;&gt;"","○",IF(入力用シート!N40&lt;&gt;"","○",""))</f>
        <v/>
      </c>
      <c r="H49" s="35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24" customHeight="1" x14ac:dyDescent="0.3">
      <c r="A50" s="31"/>
      <c r="B50" s="12">
        <v>35</v>
      </c>
      <c r="C50" s="35" t="str">
        <f>入力用シート!E41&amp;""</f>
        <v/>
      </c>
      <c r="D50" s="35" t="str">
        <f>入力用シート!C41&amp;""</f>
        <v/>
      </c>
      <c r="E50" s="12" t="str">
        <f>IF(入力用シート!K41&lt;&gt;"","○",IF(入力用シート!L41&lt;&gt;"","○",""))</f>
        <v/>
      </c>
      <c r="F50" s="12" t="str">
        <f>IF(入力用シート!I41&lt;&gt;"","○",IF(入力用シート!J41&lt;&gt;"","○",IF(入力用シート!O41&lt;&gt;"","〇","")))</f>
        <v/>
      </c>
      <c r="G50" s="12" t="str">
        <f>IF(入力用シート!M41&lt;&gt;"","○",IF(入力用シート!N41&lt;&gt;"","○",""))</f>
        <v/>
      </c>
      <c r="H50" s="35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24" customHeight="1" x14ac:dyDescent="0.3">
      <c r="A51" s="31"/>
      <c r="B51" s="12">
        <v>36</v>
      </c>
      <c r="C51" s="35" t="str">
        <f>入力用シート!E42&amp;""</f>
        <v/>
      </c>
      <c r="D51" s="35" t="str">
        <f>入力用シート!C42&amp;""</f>
        <v/>
      </c>
      <c r="E51" s="12" t="str">
        <f>IF(入力用シート!K42&lt;&gt;"","○",IF(入力用シート!L42&lt;&gt;"","○",""))</f>
        <v/>
      </c>
      <c r="F51" s="12" t="str">
        <f>IF(入力用シート!I42&lt;&gt;"","○",IF(入力用シート!J42&lt;&gt;"","○",IF(入力用シート!O42&lt;&gt;"","〇","")))</f>
        <v/>
      </c>
      <c r="G51" s="12" t="str">
        <f>IF(入力用シート!M42&lt;&gt;"","○",IF(入力用シート!N42&lt;&gt;"","○",""))</f>
        <v/>
      </c>
      <c r="H51" s="35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24" customHeight="1" x14ac:dyDescent="0.3">
      <c r="A52" s="31"/>
      <c r="B52" s="12">
        <v>37</v>
      </c>
      <c r="C52" s="35" t="str">
        <f>入力用シート!E43&amp;""</f>
        <v/>
      </c>
      <c r="D52" s="35" t="str">
        <f>入力用シート!C43&amp;""</f>
        <v/>
      </c>
      <c r="E52" s="12" t="str">
        <f>IF(入力用シート!K43&lt;&gt;"","○",IF(入力用シート!L43&lt;&gt;"","○",""))</f>
        <v/>
      </c>
      <c r="F52" s="12" t="str">
        <f>IF(入力用シート!I43&lt;&gt;"","○",IF(入力用シート!J43&lt;&gt;"","○",IF(入力用シート!O43&lt;&gt;"","〇","")))</f>
        <v/>
      </c>
      <c r="G52" s="12" t="str">
        <f>IF(入力用シート!M43&lt;&gt;"","○",IF(入力用シート!N43&lt;&gt;"","○",""))</f>
        <v/>
      </c>
      <c r="H52" s="35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24" customHeight="1" x14ac:dyDescent="0.3">
      <c r="A53" s="31"/>
      <c r="B53" s="12">
        <v>38</v>
      </c>
      <c r="C53" s="35" t="str">
        <f>入力用シート!E44&amp;""</f>
        <v/>
      </c>
      <c r="D53" s="35" t="str">
        <f>入力用シート!C44&amp;""</f>
        <v/>
      </c>
      <c r="E53" s="12" t="str">
        <f>IF(入力用シート!K44&lt;&gt;"","○",IF(入力用シート!L44&lt;&gt;"","○",""))</f>
        <v/>
      </c>
      <c r="F53" s="12" t="str">
        <f>IF(入力用シート!I44&lt;&gt;"","○",IF(入力用シート!J44&lt;&gt;"","○",IF(入力用シート!O44&lt;&gt;"","〇","")))</f>
        <v/>
      </c>
      <c r="G53" s="12" t="str">
        <f>IF(入力用シート!M44&lt;&gt;"","○",IF(入力用シート!N44&lt;&gt;"","○",""))</f>
        <v/>
      </c>
      <c r="H53" s="35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24" customHeight="1" x14ac:dyDescent="0.3">
      <c r="A54" s="31"/>
      <c r="B54" s="12">
        <v>39</v>
      </c>
      <c r="C54" s="35" t="str">
        <f>入力用シート!E45&amp;""</f>
        <v/>
      </c>
      <c r="D54" s="35" t="str">
        <f>入力用シート!C45&amp;""</f>
        <v/>
      </c>
      <c r="E54" s="12" t="str">
        <f>IF(入力用シート!K45&lt;&gt;"","○",IF(入力用シート!L45&lt;&gt;"","○",""))</f>
        <v/>
      </c>
      <c r="F54" s="12" t="str">
        <f>IF(入力用シート!I45&lt;&gt;"","○",IF(入力用シート!J45&lt;&gt;"","○",IF(入力用シート!O45&lt;&gt;"","〇","")))</f>
        <v/>
      </c>
      <c r="G54" s="12" t="str">
        <f>IF(入力用シート!M45&lt;&gt;"","○",IF(入力用シート!N45&lt;&gt;"","○",""))</f>
        <v/>
      </c>
      <c r="H54" s="35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24" customHeight="1" x14ac:dyDescent="0.3">
      <c r="A55" s="31"/>
      <c r="B55" s="12">
        <v>40</v>
      </c>
      <c r="C55" s="35" t="str">
        <f>入力用シート!E46&amp;""</f>
        <v/>
      </c>
      <c r="D55" s="35" t="str">
        <f>入力用シート!C46&amp;""</f>
        <v/>
      </c>
      <c r="E55" s="12" t="str">
        <f>IF(入力用シート!K46&lt;&gt;"","○",IF(入力用シート!L46&lt;&gt;"","○",""))</f>
        <v/>
      </c>
      <c r="F55" s="12" t="str">
        <f>IF(入力用シート!I46&lt;&gt;"","○",IF(入力用シート!J46&lt;&gt;"","○",IF(入力用シート!O46&lt;&gt;"","〇","")))</f>
        <v/>
      </c>
      <c r="G55" s="12" t="str">
        <f>IF(入力用シート!M46&lt;&gt;"","○",IF(入力用シート!N46&lt;&gt;"","○",""))</f>
        <v/>
      </c>
      <c r="H55" s="35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24" customHeight="1" x14ac:dyDescent="0.3">
      <c r="A56" s="31"/>
      <c r="B56" s="12">
        <v>41</v>
      </c>
      <c r="C56" s="35" t="str">
        <f>入力用シート!E47&amp;""</f>
        <v/>
      </c>
      <c r="D56" s="35" t="str">
        <f>入力用シート!C47&amp;""</f>
        <v/>
      </c>
      <c r="E56" s="12" t="str">
        <f>IF(入力用シート!K47&lt;&gt;"","○",IF(入力用シート!L47&lt;&gt;"","○",""))</f>
        <v/>
      </c>
      <c r="F56" s="12" t="str">
        <f>IF(入力用シート!I47&lt;&gt;"","○",IF(入力用シート!J47&lt;&gt;"","○",IF(入力用シート!O47&lt;&gt;"","〇","")))</f>
        <v/>
      </c>
      <c r="G56" s="12" t="str">
        <f>IF(入力用シート!M47&lt;&gt;"","○",IF(入力用シート!N47&lt;&gt;"","○",""))</f>
        <v/>
      </c>
      <c r="H56" s="35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24" customHeight="1" x14ac:dyDescent="0.3">
      <c r="A57" s="31"/>
      <c r="B57" s="12">
        <v>42</v>
      </c>
      <c r="C57" s="35" t="str">
        <f>入力用シート!E48&amp;""</f>
        <v/>
      </c>
      <c r="D57" s="35" t="str">
        <f>入力用シート!C48&amp;""</f>
        <v/>
      </c>
      <c r="E57" s="12" t="str">
        <f>IF(入力用シート!K48&lt;&gt;"","○",IF(入力用シート!L48&lt;&gt;"","○",""))</f>
        <v/>
      </c>
      <c r="F57" s="12" t="str">
        <f>IF(入力用シート!I48&lt;&gt;"","○",IF(入力用シート!J48&lt;&gt;"","○",IF(入力用シート!O48&lt;&gt;"","〇","")))</f>
        <v/>
      </c>
      <c r="G57" s="12" t="str">
        <f>IF(入力用シート!M48&lt;&gt;"","○",IF(入力用シート!N48&lt;&gt;"","○",""))</f>
        <v/>
      </c>
      <c r="H57" s="35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24" customHeight="1" x14ac:dyDescent="0.3">
      <c r="A58" s="31"/>
      <c r="B58" s="12">
        <v>43</v>
      </c>
      <c r="C58" s="35" t="str">
        <f>入力用シート!E49&amp;""</f>
        <v/>
      </c>
      <c r="D58" s="35" t="str">
        <f>入力用シート!C49&amp;""</f>
        <v/>
      </c>
      <c r="E58" s="12" t="str">
        <f>IF(入力用シート!K49&lt;&gt;"","○",IF(入力用シート!L49&lt;&gt;"","○",""))</f>
        <v/>
      </c>
      <c r="F58" s="12" t="str">
        <f>IF(入力用シート!I49&lt;&gt;"","○",IF(入力用シート!J49&lt;&gt;"","○",IF(入力用シート!O49&lt;&gt;"","〇","")))</f>
        <v/>
      </c>
      <c r="G58" s="12" t="str">
        <f>IF(入力用シート!M49&lt;&gt;"","○",IF(入力用シート!N49&lt;&gt;"","○",""))</f>
        <v/>
      </c>
      <c r="H58" s="35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24" customHeight="1" x14ac:dyDescent="0.3">
      <c r="A59" s="31"/>
      <c r="B59" s="12">
        <v>44</v>
      </c>
      <c r="C59" s="35" t="str">
        <f>入力用シート!E50&amp;""</f>
        <v/>
      </c>
      <c r="D59" s="35" t="str">
        <f>入力用シート!C50&amp;""</f>
        <v/>
      </c>
      <c r="E59" s="12" t="str">
        <f>IF(入力用シート!K50&lt;&gt;"","○",IF(入力用シート!L50&lt;&gt;"","○",""))</f>
        <v/>
      </c>
      <c r="F59" s="12" t="str">
        <f>IF(入力用シート!I50&lt;&gt;"","○",IF(入力用シート!J50&lt;&gt;"","○",IF(入力用シート!O50&lt;&gt;"","〇","")))</f>
        <v/>
      </c>
      <c r="G59" s="12" t="str">
        <f>IF(入力用シート!M50&lt;&gt;"","○",IF(入力用シート!N50&lt;&gt;"","○",""))</f>
        <v/>
      </c>
      <c r="H59" s="35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24" customHeight="1" x14ac:dyDescent="0.3">
      <c r="A60" s="31"/>
      <c r="B60" s="12">
        <v>45</v>
      </c>
      <c r="C60" s="35" t="str">
        <f>入力用シート!E51&amp;""</f>
        <v/>
      </c>
      <c r="D60" s="35" t="str">
        <f>入力用シート!C51&amp;""</f>
        <v/>
      </c>
      <c r="E60" s="12" t="str">
        <f>IF(入力用シート!K51&lt;&gt;"","○",IF(入力用シート!L51&lt;&gt;"","○",""))</f>
        <v/>
      </c>
      <c r="F60" s="12" t="str">
        <f>IF(入力用シート!I51&lt;&gt;"","○",IF(入力用シート!J51&lt;&gt;"","○",IF(入力用シート!O51&lt;&gt;"","〇","")))</f>
        <v/>
      </c>
      <c r="G60" s="12" t="str">
        <f>IF(入力用シート!M51&lt;&gt;"","○",IF(入力用シート!N51&lt;&gt;"","○",""))</f>
        <v/>
      </c>
      <c r="H60" s="35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24" customHeight="1" x14ac:dyDescent="0.3">
      <c r="A61" s="31"/>
      <c r="B61" s="12">
        <v>46</v>
      </c>
      <c r="C61" s="35" t="str">
        <f>入力用シート!E52&amp;""</f>
        <v/>
      </c>
      <c r="D61" s="35" t="str">
        <f>入力用シート!C52&amp;""</f>
        <v/>
      </c>
      <c r="E61" s="12" t="str">
        <f>IF(入力用シート!K52&lt;&gt;"","○",IF(入力用シート!L52&lt;&gt;"","○",""))</f>
        <v/>
      </c>
      <c r="F61" s="12" t="str">
        <f>IF(入力用シート!I52&lt;&gt;"","○",IF(入力用シート!J52&lt;&gt;"","○",IF(入力用シート!O52&lt;&gt;"","〇","")))</f>
        <v/>
      </c>
      <c r="G61" s="12" t="str">
        <f>IF(入力用シート!M52&lt;&gt;"","○",IF(入力用シート!N52&lt;&gt;"","○",""))</f>
        <v/>
      </c>
      <c r="H61" s="35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24" customHeight="1" x14ac:dyDescent="0.3">
      <c r="A62" s="31"/>
      <c r="B62" s="12">
        <v>47</v>
      </c>
      <c r="C62" s="35" t="str">
        <f>入力用シート!E53&amp;""</f>
        <v/>
      </c>
      <c r="D62" s="35" t="str">
        <f>入力用シート!C53&amp;""</f>
        <v/>
      </c>
      <c r="E62" s="12" t="str">
        <f>IF(入力用シート!K53&lt;&gt;"","○",IF(入力用シート!L53&lt;&gt;"","○",""))</f>
        <v/>
      </c>
      <c r="F62" s="12" t="str">
        <f>IF(入力用シート!I53&lt;&gt;"","○",IF(入力用シート!J53&lt;&gt;"","○",IF(入力用シート!O53&lt;&gt;"","〇","")))</f>
        <v/>
      </c>
      <c r="G62" s="12" t="str">
        <f>IF(入力用シート!M53&lt;&gt;"","○",IF(入力用シート!N53&lt;&gt;"","○",""))</f>
        <v/>
      </c>
      <c r="H62" s="35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24" customHeight="1" x14ac:dyDescent="0.3">
      <c r="A63" s="31"/>
      <c r="B63" s="12">
        <v>48</v>
      </c>
      <c r="C63" s="35" t="str">
        <f>入力用シート!E54&amp;""</f>
        <v/>
      </c>
      <c r="D63" s="35" t="str">
        <f>入力用シート!C54&amp;""</f>
        <v/>
      </c>
      <c r="E63" s="12" t="str">
        <f>IF(入力用シート!K54&lt;&gt;"","○",IF(入力用シート!L54&lt;&gt;"","○",""))</f>
        <v/>
      </c>
      <c r="F63" s="12" t="str">
        <f>IF(入力用シート!I54&lt;&gt;"","○",IF(入力用シート!J54&lt;&gt;"","○",IF(入力用シート!O54&lt;&gt;"","〇","")))</f>
        <v/>
      </c>
      <c r="G63" s="12" t="str">
        <f>IF(入力用シート!M54&lt;&gt;"","○",IF(入力用シート!N54&lt;&gt;"","○",""))</f>
        <v/>
      </c>
      <c r="H63" s="35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24" customHeight="1" x14ac:dyDescent="0.3">
      <c r="A64" s="31"/>
      <c r="B64" s="12">
        <v>49</v>
      </c>
      <c r="C64" s="35" t="str">
        <f>入力用シート!E55&amp;""</f>
        <v/>
      </c>
      <c r="D64" s="35" t="str">
        <f>入力用シート!C55&amp;""</f>
        <v/>
      </c>
      <c r="E64" s="12" t="str">
        <f>IF(入力用シート!K55&lt;&gt;"","○",IF(入力用シート!L55&lt;&gt;"","○",""))</f>
        <v/>
      </c>
      <c r="F64" s="12" t="str">
        <f>IF(入力用シート!I55&lt;&gt;"","○",IF(入力用シート!J55&lt;&gt;"","○",IF(入力用シート!O55&lt;&gt;"","〇","")))</f>
        <v/>
      </c>
      <c r="G64" s="12" t="str">
        <f>IF(入力用シート!M55&lt;&gt;"","○",IF(入力用シート!N55&lt;&gt;"","○",""))</f>
        <v/>
      </c>
      <c r="H64" s="35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24" customHeight="1" x14ac:dyDescent="0.3">
      <c r="A65" s="31"/>
      <c r="B65" s="12">
        <v>50</v>
      </c>
      <c r="C65" s="35" t="str">
        <f>入力用シート!E56&amp;""</f>
        <v/>
      </c>
      <c r="D65" s="35" t="str">
        <f>入力用シート!C56&amp;""</f>
        <v/>
      </c>
      <c r="E65" s="12" t="str">
        <f>IF(入力用シート!K56&lt;&gt;"","○",IF(入力用シート!L56&lt;&gt;"","○",""))</f>
        <v/>
      </c>
      <c r="F65" s="12" t="str">
        <f>IF(入力用シート!I56&lt;&gt;"","○",IF(入力用シート!J56&lt;&gt;"","○",IF(入力用シート!O56&lt;&gt;"","〇","")))</f>
        <v/>
      </c>
      <c r="G65" s="12" t="str">
        <f>IF(入力用シート!M56&lt;&gt;"","○",IF(入力用シート!N56&lt;&gt;"","○",""))</f>
        <v/>
      </c>
      <c r="H65" s="35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24" customHeight="1" x14ac:dyDescent="0.3">
      <c r="A66" s="31"/>
      <c r="B66" s="144" t="s">
        <v>93</v>
      </c>
      <c r="C66" s="64"/>
      <c r="D66" s="64"/>
      <c r="E66" s="64"/>
      <c r="F66" s="64"/>
      <c r="G66" s="64"/>
      <c r="H66" s="64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6.5" customHeight="1" x14ac:dyDescent="0.3">
      <c r="A67" s="31"/>
      <c r="B67" s="31"/>
      <c r="C67" s="31"/>
      <c r="D67" s="31"/>
      <c r="E67" s="31"/>
      <c r="F67" s="31"/>
      <c r="G67" s="31"/>
      <c r="H67" s="61" t="s">
        <v>82</v>
      </c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24" customHeight="1" x14ac:dyDescent="0.3">
      <c r="A68" s="31"/>
      <c r="B68" s="95" t="str">
        <f>B2</f>
        <v>令和８年度東北中学校体育大会　第６３回東北中学校スキー大会</v>
      </c>
      <c r="C68" s="64"/>
      <c r="D68" s="64"/>
      <c r="E68" s="64"/>
      <c r="F68" s="64"/>
      <c r="G68" s="64"/>
      <c r="H68" s="64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24" customHeight="1" x14ac:dyDescent="0.3">
      <c r="A69" s="31"/>
      <c r="B69" s="145" t="s">
        <v>83</v>
      </c>
      <c r="C69" s="64"/>
      <c r="D69" s="64"/>
      <c r="E69" s="64"/>
      <c r="F69" s="64"/>
      <c r="G69" s="64"/>
      <c r="H69" s="64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24" customHeight="1" x14ac:dyDescent="0.3">
      <c r="A70" s="31"/>
      <c r="B70" s="31"/>
      <c r="C70" s="12" t="s">
        <v>15</v>
      </c>
      <c r="D70" s="12" t="str">
        <f>入力用シート!D3&amp;""</f>
        <v/>
      </c>
      <c r="E70" s="33" t="s">
        <v>84</v>
      </c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24" customHeight="1" x14ac:dyDescent="0.3">
      <c r="A71" s="31"/>
      <c r="B71" s="31"/>
      <c r="C71" s="31"/>
      <c r="D71" s="31"/>
      <c r="E71" s="31"/>
      <c r="F71" s="31"/>
      <c r="G71" s="31"/>
      <c r="H71" s="32" t="s">
        <v>95</v>
      </c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24" customHeight="1" x14ac:dyDescent="0.3">
      <c r="A72" s="31"/>
      <c r="B72" s="127" t="s">
        <v>86</v>
      </c>
      <c r="C72" s="127" t="s">
        <v>20</v>
      </c>
      <c r="D72" s="127" t="s">
        <v>87</v>
      </c>
      <c r="E72" s="72" t="s">
        <v>88</v>
      </c>
      <c r="F72" s="66"/>
      <c r="G72" s="67"/>
      <c r="H72" s="127" t="s">
        <v>89</v>
      </c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24" customHeight="1" x14ac:dyDescent="0.3">
      <c r="A73" s="31"/>
      <c r="B73" s="104"/>
      <c r="C73" s="104"/>
      <c r="D73" s="104"/>
      <c r="E73" s="12" t="s">
        <v>90</v>
      </c>
      <c r="F73" s="12" t="s">
        <v>91</v>
      </c>
      <c r="G73" s="12" t="s">
        <v>92</v>
      </c>
      <c r="H73" s="104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24" customHeight="1" x14ac:dyDescent="0.3">
      <c r="A74" s="31"/>
      <c r="B74" s="12">
        <v>51</v>
      </c>
      <c r="C74" s="35" t="str">
        <f>入力用シート!E57&amp;""</f>
        <v/>
      </c>
      <c r="D74" s="35" t="str">
        <f>入力用シート!C57&amp;""</f>
        <v/>
      </c>
      <c r="E74" s="12" t="str">
        <f>IF(入力用シート!K57&lt;&gt;"","○",IF(入力用シート!L57&lt;&gt;"","○",""))</f>
        <v/>
      </c>
      <c r="F74" s="12" t="str">
        <f>IF(入力用シート!I57&lt;&gt;"","○",IF(入力用シート!J57&lt;&gt;"","○",IF(入力用シート!O57&lt;&gt;"","〇","")))</f>
        <v/>
      </c>
      <c r="G74" s="12" t="str">
        <f>IF(入力用シート!M57&lt;&gt;"","○",IF(入力用シート!N57&lt;&gt;"","○",""))</f>
        <v/>
      </c>
      <c r="H74" s="35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24" customHeight="1" x14ac:dyDescent="0.3">
      <c r="A75" s="31"/>
      <c r="B75" s="12">
        <v>52</v>
      </c>
      <c r="C75" s="35" t="str">
        <f>入力用シート!E58&amp;""</f>
        <v/>
      </c>
      <c r="D75" s="35" t="str">
        <f>入力用シート!C58&amp;""</f>
        <v/>
      </c>
      <c r="E75" s="12" t="str">
        <f>IF(入力用シート!K58&lt;&gt;"","○",IF(入力用シート!L58&lt;&gt;"","○",""))</f>
        <v/>
      </c>
      <c r="F75" s="12" t="str">
        <f>IF(入力用シート!I58&lt;&gt;"","○",IF(入力用シート!J58&lt;&gt;"","○",IF(入力用シート!O58&lt;&gt;"","〇","")))</f>
        <v/>
      </c>
      <c r="G75" s="12" t="str">
        <f>IF(入力用シート!M58&lt;&gt;"","○",IF(入力用シート!N58&lt;&gt;"","○",""))</f>
        <v/>
      </c>
      <c r="H75" s="35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24" customHeight="1" x14ac:dyDescent="0.3">
      <c r="A76" s="31"/>
      <c r="B76" s="12">
        <v>53</v>
      </c>
      <c r="C76" s="35" t="str">
        <f>入力用シート!E59&amp;""</f>
        <v/>
      </c>
      <c r="D76" s="35" t="str">
        <f>入力用シート!C59&amp;""</f>
        <v/>
      </c>
      <c r="E76" s="12" t="str">
        <f>IF(入力用シート!K59&lt;&gt;"","○",IF(入力用シート!L59&lt;&gt;"","○",""))</f>
        <v/>
      </c>
      <c r="F76" s="12" t="str">
        <f>IF(入力用シート!I59&lt;&gt;"","○",IF(入力用シート!J59&lt;&gt;"","○",IF(入力用シート!O59&lt;&gt;"","〇","")))</f>
        <v/>
      </c>
      <c r="G76" s="12" t="str">
        <f>IF(入力用シート!M59&lt;&gt;"","○",IF(入力用シート!N59&lt;&gt;"","○",""))</f>
        <v/>
      </c>
      <c r="H76" s="35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24" customHeight="1" x14ac:dyDescent="0.3">
      <c r="A77" s="31"/>
      <c r="B77" s="12">
        <v>54</v>
      </c>
      <c r="C77" s="35" t="str">
        <f>入力用シート!E60&amp;""</f>
        <v/>
      </c>
      <c r="D77" s="35" t="str">
        <f>入力用シート!C60&amp;""</f>
        <v/>
      </c>
      <c r="E77" s="12" t="str">
        <f>IF(入力用シート!K60&lt;&gt;"","○",IF(入力用シート!L60&lt;&gt;"","○",""))</f>
        <v/>
      </c>
      <c r="F77" s="12" t="str">
        <f>IF(入力用シート!I60&lt;&gt;"","○",IF(入力用シート!J60&lt;&gt;"","○",IF(入力用シート!O60&lt;&gt;"","〇","")))</f>
        <v/>
      </c>
      <c r="G77" s="12" t="str">
        <f>IF(入力用シート!M60&lt;&gt;"","○",IF(入力用シート!N60&lt;&gt;"","○",""))</f>
        <v/>
      </c>
      <c r="H77" s="35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24" customHeight="1" x14ac:dyDescent="0.3">
      <c r="A78" s="31"/>
      <c r="B78" s="12">
        <v>55</v>
      </c>
      <c r="C78" s="35" t="str">
        <f>入力用シート!E61&amp;""</f>
        <v/>
      </c>
      <c r="D78" s="35" t="str">
        <f>入力用シート!C61&amp;""</f>
        <v/>
      </c>
      <c r="E78" s="12" t="str">
        <f>IF(入力用シート!K61&lt;&gt;"","○",IF(入力用シート!L61&lt;&gt;"","○",""))</f>
        <v/>
      </c>
      <c r="F78" s="12" t="str">
        <f>IF(入力用シート!I61&lt;&gt;"","○",IF(入力用シート!J61&lt;&gt;"","○",IF(入力用シート!O61&lt;&gt;"","〇","")))</f>
        <v/>
      </c>
      <c r="G78" s="12" t="str">
        <f>IF(入力用シート!M61&lt;&gt;"","○",IF(入力用シート!N61&lt;&gt;"","○",""))</f>
        <v/>
      </c>
      <c r="H78" s="35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24" customHeight="1" x14ac:dyDescent="0.3">
      <c r="A79" s="31"/>
      <c r="B79" s="12">
        <v>56</v>
      </c>
      <c r="C79" s="35"/>
      <c r="D79" s="35"/>
      <c r="E79" s="12"/>
      <c r="F79" s="12"/>
      <c r="G79" s="12"/>
      <c r="H79" s="35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24" customHeight="1" x14ac:dyDescent="0.3">
      <c r="A80" s="31"/>
      <c r="B80" s="12">
        <v>57</v>
      </c>
      <c r="C80" s="35"/>
      <c r="D80" s="35"/>
      <c r="E80" s="12"/>
      <c r="F80" s="12"/>
      <c r="G80" s="12"/>
      <c r="H80" s="35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24" customHeight="1" x14ac:dyDescent="0.3">
      <c r="A81" s="31"/>
      <c r="B81" s="12">
        <v>58</v>
      </c>
      <c r="C81" s="35"/>
      <c r="D81" s="35"/>
      <c r="E81" s="12"/>
      <c r="F81" s="12"/>
      <c r="G81" s="12"/>
      <c r="H81" s="35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24" customHeight="1" x14ac:dyDescent="0.3">
      <c r="A82" s="31"/>
      <c r="B82" s="12">
        <v>59</v>
      </c>
      <c r="C82" s="36"/>
      <c r="D82" s="35"/>
      <c r="E82" s="12"/>
      <c r="F82" s="12"/>
      <c r="G82" s="12"/>
      <c r="H82" s="35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24" customHeight="1" x14ac:dyDescent="0.3">
      <c r="A83" s="31"/>
      <c r="B83" s="12">
        <v>60</v>
      </c>
      <c r="C83" s="35"/>
      <c r="D83" s="35"/>
      <c r="E83" s="12"/>
      <c r="F83" s="12"/>
      <c r="G83" s="12"/>
      <c r="H83" s="35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24" customHeight="1" x14ac:dyDescent="0.3">
      <c r="A84" s="31"/>
      <c r="B84" s="12">
        <v>61</v>
      </c>
      <c r="C84" s="35"/>
      <c r="D84" s="35"/>
      <c r="E84" s="12"/>
      <c r="F84" s="12"/>
      <c r="G84" s="12"/>
      <c r="H84" s="35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24" customHeight="1" x14ac:dyDescent="0.3">
      <c r="A85" s="31"/>
      <c r="B85" s="12">
        <v>62</v>
      </c>
      <c r="C85" s="35"/>
      <c r="D85" s="35"/>
      <c r="E85" s="12"/>
      <c r="F85" s="12"/>
      <c r="G85" s="12"/>
      <c r="H85" s="35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24" customHeight="1" x14ac:dyDescent="0.3">
      <c r="A86" s="31"/>
      <c r="B86" s="12">
        <v>63</v>
      </c>
      <c r="C86" s="35"/>
      <c r="D86" s="35"/>
      <c r="E86" s="12"/>
      <c r="F86" s="12"/>
      <c r="G86" s="12"/>
      <c r="H86" s="35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24" customHeight="1" x14ac:dyDescent="0.3">
      <c r="A87" s="31"/>
      <c r="B87" s="12">
        <v>64</v>
      </c>
      <c r="C87" s="35"/>
      <c r="D87" s="35"/>
      <c r="E87" s="12"/>
      <c r="F87" s="12"/>
      <c r="G87" s="12"/>
      <c r="H87" s="35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24" customHeight="1" x14ac:dyDescent="0.3">
      <c r="A88" s="31"/>
      <c r="B88" s="12">
        <v>65</v>
      </c>
      <c r="C88" s="35"/>
      <c r="D88" s="35"/>
      <c r="E88" s="12"/>
      <c r="F88" s="12"/>
      <c r="G88" s="12"/>
      <c r="H88" s="35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24" customHeight="1" x14ac:dyDescent="0.3">
      <c r="A89" s="31"/>
      <c r="B89" s="12">
        <v>66</v>
      </c>
      <c r="C89" s="35"/>
      <c r="D89" s="35"/>
      <c r="E89" s="12"/>
      <c r="F89" s="12"/>
      <c r="G89" s="12"/>
      <c r="H89" s="35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24" customHeight="1" x14ac:dyDescent="0.3">
      <c r="A90" s="31"/>
      <c r="B90" s="12">
        <v>67</v>
      </c>
      <c r="C90" s="35"/>
      <c r="D90" s="35"/>
      <c r="E90" s="12"/>
      <c r="F90" s="12"/>
      <c r="G90" s="12"/>
      <c r="H90" s="35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24" customHeight="1" x14ac:dyDescent="0.3">
      <c r="A91" s="31"/>
      <c r="B91" s="12">
        <v>68</v>
      </c>
      <c r="C91" s="35"/>
      <c r="D91" s="35"/>
      <c r="E91" s="12"/>
      <c r="F91" s="12"/>
      <c r="G91" s="12"/>
      <c r="H91" s="35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24" customHeight="1" x14ac:dyDescent="0.3">
      <c r="A92" s="31"/>
      <c r="B92" s="12">
        <v>69</v>
      </c>
      <c r="C92" s="35"/>
      <c r="D92" s="35"/>
      <c r="E92" s="12"/>
      <c r="F92" s="12"/>
      <c r="G92" s="12"/>
      <c r="H92" s="35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24" customHeight="1" x14ac:dyDescent="0.3">
      <c r="A93" s="31"/>
      <c r="B93" s="12">
        <v>70</v>
      </c>
      <c r="C93" s="35"/>
      <c r="D93" s="35"/>
      <c r="E93" s="12"/>
      <c r="F93" s="12"/>
      <c r="G93" s="12"/>
      <c r="H93" s="35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24" customHeight="1" x14ac:dyDescent="0.3">
      <c r="A94" s="31"/>
      <c r="B94" s="12">
        <v>71</v>
      </c>
      <c r="C94" s="35"/>
      <c r="D94" s="35"/>
      <c r="E94" s="12"/>
      <c r="F94" s="12"/>
      <c r="G94" s="12"/>
      <c r="H94" s="35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24" customHeight="1" x14ac:dyDescent="0.3">
      <c r="A95" s="31"/>
      <c r="B95" s="12">
        <v>72</v>
      </c>
      <c r="C95" s="35"/>
      <c r="D95" s="35"/>
      <c r="E95" s="12"/>
      <c r="F95" s="12"/>
      <c r="G95" s="12"/>
      <c r="H95" s="35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24" customHeight="1" x14ac:dyDescent="0.3">
      <c r="A96" s="31"/>
      <c r="B96" s="12">
        <v>73</v>
      </c>
      <c r="C96" s="35"/>
      <c r="D96" s="35"/>
      <c r="E96" s="12"/>
      <c r="F96" s="12"/>
      <c r="G96" s="12"/>
      <c r="H96" s="35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24" customHeight="1" x14ac:dyDescent="0.3">
      <c r="A97" s="31"/>
      <c r="B97" s="12">
        <v>74</v>
      </c>
      <c r="C97" s="35"/>
      <c r="D97" s="35"/>
      <c r="E97" s="12"/>
      <c r="F97" s="12"/>
      <c r="G97" s="12"/>
      <c r="H97" s="35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24" customHeight="1" x14ac:dyDescent="0.3">
      <c r="A98" s="31"/>
      <c r="B98" s="12">
        <v>75</v>
      </c>
      <c r="C98" s="35"/>
      <c r="D98" s="35"/>
      <c r="E98" s="12"/>
      <c r="F98" s="12"/>
      <c r="G98" s="12"/>
      <c r="H98" s="35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24" customHeight="1" x14ac:dyDescent="0.3">
      <c r="A99" s="31"/>
      <c r="B99" s="144" t="s">
        <v>93</v>
      </c>
      <c r="C99" s="64"/>
      <c r="D99" s="64"/>
      <c r="E99" s="64"/>
      <c r="F99" s="64"/>
      <c r="G99" s="64"/>
      <c r="H99" s="64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24" customHeight="1" x14ac:dyDescent="0.3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24" customHeight="1" x14ac:dyDescent="0.3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24" customHeight="1" x14ac:dyDescent="0.3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24" customHeight="1" x14ac:dyDescent="0.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24" customHeight="1" x14ac:dyDescent="0.3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24" customHeight="1" x14ac:dyDescent="0.3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24" customHeight="1" x14ac:dyDescent="0.3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24" customHeight="1" x14ac:dyDescent="0.3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24" customHeight="1" x14ac:dyDescent="0.3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24" customHeight="1" x14ac:dyDescent="0.3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24" customHeight="1" x14ac:dyDescent="0.3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24" customHeight="1" x14ac:dyDescent="0.3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24" customHeight="1" x14ac:dyDescent="0.3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24" customHeight="1" x14ac:dyDescent="0.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24" customHeight="1" x14ac:dyDescent="0.3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24" customHeight="1" x14ac:dyDescent="0.3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24" customHeight="1" x14ac:dyDescent="0.3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24" customHeight="1" x14ac:dyDescent="0.3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24" customHeight="1" x14ac:dyDescent="0.3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24" customHeight="1" x14ac:dyDescent="0.3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24" customHeight="1" x14ac:dyDescent="0.3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24" customHeight="1" x14ac:dyDescent="0.3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24" customHeight="1" x14ac:dyDescent="0.3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24" customHeight="1" x14ac:dyDescent="0.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24" customHeight="1" x14ac:dyDescent="0.3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24" customHeight="1" x14ac:dyDescent="0.3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24" customHeight="1" x14ac:dyDescent="0.3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24" customHeight="1" x14ac:dyDescent="0.3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24" customHeight="1" x14ac:dyDescent="0.3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24" customHeight="1" x14ac:dyDescent="0.3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24" customHeight="1" x14ac:dyDescent="0.3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24" customHeight="1" x14ac:dyDescent="0.3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24" customHeight="1" x14ac:dyDescent="0.3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24" customHeight="1" x14ac:dyDescent="0.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24" customHeight="1" x14ac:dyDescent="0.3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24" customHeight="1" x14ac:dyDescent="0.3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24" customHeight="1" x14ac:dyDescent="0.3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24" customHeight="1" x14ac:dyDescent="0.3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24" customHeight="1" x14ac:dyDescent="0.3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24" customHeight="1" x14ac:dyDescent="0.3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24" customHeight="1" x14ac:dyDescent="0.3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24" customHeight="1" x14ac:dyDescent="0.3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24" customHeight="1" x14ac:dyDescent="0.3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24" customHeight="1" x14ac:dyDescent="0.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24" customHeight="1" x14ac:dyDescent="0.3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24" customHeight="1" x14ac:dyDescent="0.3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24" customHeight="1" x14ac:dyDescent="0.3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24" customHeight="1" x14ac:dyDescent="0.3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24" customHeight="1" x14ac:dyDescent="0.3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24" customHeight="1" x14ac:dyDescent="0.3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24" customHeight="1" x14ac:dyDescent="0.3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24" customHeight="1" x14ac:dyDescent="0.3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24" customHeight="1" x14ac:dyDescent="0.3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24" customHeight="1" x14ac:dyDescent="0.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24" customHeight="1" x14ac:dyDescent="0.3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24" customHeight="1" x14ac:dyDescent="0.3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24" customHeight="1" x14ac:dyDescent="0.3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24" customHeight="1" x14ac:dyDescent="0.3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24" customHeight="1" x14ac:dyDescent="0.3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24" customHeight="1" x14ac:dyDescent="0.3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24" customHeight="1" x14ac:dyDescent="0.3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24" customHeight="1" x14ac:dyDescent="0.3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24" customHeight="1" x14ac:dyDescent="0.3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24" customHeight="1" x14ac:dyDescent="0.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24" customHeight="1" x14ac:dyDescent="0.3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24" customHeight="1" x14ac:dyDescent="0.3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24" customHeight="1" x14ac:dyDescent="0.3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24" customHeight="1" x14ac:dyDescent="0.3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24" customHeight="1" x14ac:dyDescent="0.3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24" customHeight="1" x14ac:dyDescent="0.3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24" customHeight="1" x14ac:dyDescent="0.3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24" customHeight="1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24" customHeight="1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24" customHeight="1" x14ac:dyDescent="0.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24" customHeight="1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24" customHeight="1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24" customHeight="1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24" customHeight="1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24" customHeight="1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24" customHeight="1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24" customHeight="1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24" customHeight="1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24" customHeight="1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24" customHeight="1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24" customHeight="1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24" customHeight="1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24" customHeight="1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24" customHeight="1" x14ac:dyDescent="0.3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24" customHeight="1" x14ac:dyDescent="0.3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24" customHeight="1" x14ac:dyDescent="0.3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24" customHeight="1" x14ac:dyDescent="0.3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24" customHeight="1" x14ac:dyDescent="0.3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24" customHeight="1" x14ac:dyDescent="0.3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24" customHeight="1" x14ac:dyDescent="0.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24" customHeight="1" x14ac:dyDescent="0.3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24" customHeight="1" x14ac:dyDescent="0.3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24" customHeight="1" x14ac:dyDescent="0.3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24" customHeight="1" x14ac:dyDescent="0.3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24" customHeight="1" x14ac:dyDescent="0.3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24" customHeight="1" x14ac:dyDescent="0.3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24" customHeight="1" x14ac:dyDescent="0.3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24" customHeight="1" x14ac:dyDescent="0.3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24" customHeight="1" x14ac:dyDescent="0.3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24" customHeight="1" x14ac:dyDescent="0.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24" customHeight="1" x14ac:dyDescent="0.3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24" customHeight="1" x14ac:dyDescent="0.3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24" customHeight="1" x14ac:dyDescent="0.3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24" customHeight="1" x14ac:dyDescent="0.3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24" customHeight="1" x14ac:dyDescent="0.3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24" customHeight="1" x14ac:dyDescent="0.3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24" customHeight="1" x14ac:dyDescent="0.3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24" customHeight="1" x14ac:dyDescent="0.3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24" customHeight="1" x14ac:dyDescent="0.3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24" customHeight="1" x14ac:dyDescent="0.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24" customHeight="1" x14ac:dyDescent="0.3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24" customHeight="1" x14ac:dyDescent="0.3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24" customHeight="1" x14ac:dyDescent="0.3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24" customHeight="1" x14ac:dyDescent="0.3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24" customHeight="1" x14ac:dyDescent="0.3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24" customHeight="1" x14ac:dyDescent="0.3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24" customHeight="1" x14ac:dyDescent="0.3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24" customHeight="1" x14ac:dyDescent="0.3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24" customHeight="1" x14ac:dyDescent="0.3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24" customHeight="1" x14ac:dyDescent="0.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24" customHeight="1" x14ac:dyDescent="0.3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24" customHeight="1" x14ac:dyDescent="0.3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24" customHeight="1" x14ac:dyDescent="0.3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24" customHeight="1" x14ac:dyDescent="0.3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24" customHeight="1" x14ac:dyDescent="0.3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24" customHeight="1" x14ac:dyDescent="0.3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24" customHeight="1" x14ac:dyDescent="0.3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24" customHeight="1" x14ac:dyDescent="0.3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24" customHeight="1" x14ac:dyDescent="0.3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24" customHeight="1" x14ac:dyDescent="0.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24" customHeight="1" x14ac:dyDescent="0.3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24" customHeight="1" x14ac:dyDescent="0.3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24" customHeight="1" x14ac:dyDescent="0.3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24" customHeight="1" x14ac:dyDescent="0.3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24" customHeight="1" x14ac:dyDescent="0.3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24" customHeight="1" x14ac:dyDescent="0.3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24" customHeight="1" x14ac:dyDescent="0.3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24" customHeight="1" x14ac:dyDescent="0.3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24" customHeight="1" x14ac:dyDescent="0.3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24" customHeight="1" x14ac:dyDescent="0.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24" customHeight="1" x14ac:dyDescent="0.3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24" customHeight="1" x14ac:dyDescent="0.3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24" customHeight="1" x14ac:dyDescent="0.3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24" customHeight="1" x14ac:dyDescent="0.3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24" customHeight="1" x14ac:dyDescent="0.3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24" customHeight="1" x14ac:dyDescent="0.3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24" customHeight="1" x14ac:dyDescent="0.3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24" customHeight="1" x14ac:dyDescent="0.3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24" customHeight="1" x14ac:dyDescent="0.3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24" customHeight="1" x14ac:dyDescent="0.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24" customHeight="1" x14ac:dyDescent="0.3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24" customHeight="1" x14ac:dyDescent="0.3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24" customHeight="1" x14ac:dyDescent="0.3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24" customHeight="1" x14ac:dyDescent="0.3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24" customHeight="1" x14ac:dyDescent="0.3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24" customHeight="1" x14ac:dyDescent="0.3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24" customHeight="1" x14ac:dyDescent="0.3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24" customHeight="1" x14ac:dyDescent="0.3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24" customHeight="1" x14ac:dyDescent="0.3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24" customHeight="1" x14ac:dyDescent="0.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24" customHeight="1" x14ac:dyDescent="0.3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24" customHeight="1" x14ac:dyDescent="0.3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24" customHeight="1" x14ac:dyDescent="0.3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24" customHeight="1" x14ac:dyDescent="0.3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24" customHeight="1" x14ac:dyDescent="0.3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24" customHeight="1" x14ac:dyDescent="0.3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24" customHeight="1" x14ac:dyDescent="0.3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24" customHeight="1" x14ac:dyDescent="0.3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24" customHeight="1" x14ac:dyDescent="0.3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24" customHeight="1" x14ac:dyDescent="0.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24" customHeight="1" x14ac:dyDescent="0.3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24" customHeight="1" x14ac:dyDescent="0.3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24" customHeight="1" x14ac:dyDescent="0.3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24" customHeight="1" x14ac:dyDescent="0.3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24" customHeight="1" x14ac:dyDescent="0.3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24" customHeight="1" x14ac:dyDescent="0.3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24" customHeight="1" x14ac:dyDescent="0.3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24" customHeight="1" x14ac:dyDescent="0.3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24" customHeight="1" x14ac:dyDescent="0.3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24" customHeight="1" x14ac:dyDescent="0.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24" customHeight="1" x14ac:dyDescent="0.3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24" customHeight="1" x14ac:dyDescent="0.3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24" customHeight="1" x14ac:dyDescent="0.3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24" customHeight="1" x14ac:dyDescent="0.3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24" customHeight="1" x14ac:dyDescent="0.3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24" customHeight="1" x14ac:dyDescent="0.3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24" customHeight="1" x14ac:dyDescent="0.3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24" customHeight="1" x14ac:dyDescent="0.3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24" customHeight="1" x14ac:dyDescent="0.3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24" customHeight="1" x14ac:dyDescent="0.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24" customHeight="1" x14ac:dyDescent="0.3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24" customHeight="1" x14ac:dyDescent="0.3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24" customHeight="1" x14ac:dyDescent="0.3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24" customHeight="1" x14ac:dyDescent="0.3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24" customHeight="1" x14ac:dyDescent="0.3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24" customHeight="1" x14ac:dyDescent="0.3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24" customHeight="1" x14ac:dyDescent="0.3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24" customHeight="1" x14ac:dyDescent="0.3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24" customHeight="1" x14ac:dyDescent="0.3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24" customHeight="1" x14ac:dyDescent="0.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24" customHeight="1" x14ac:dyDescent="0.3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24" customHeight="1" x14ac:dyDescent="0.3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24" customHeight="1" x14ac:dyDescent="0.3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24" customHeight="1" x14ac:dyDescent="0.3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24" customHeight="1" x14ac:dyDescent="0.3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24" customHeight="1" x14ac:dyDescent="0.3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24" customHeight="1" x14ac:dyDescent="0.3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24" customHeight="1" x14ac:dyDescent="0.3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24" customHeight="1" x14ac:dyDescent="0.3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24" customHeight="1" x14ac:dyDescent="0.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24" customHeight="1" x14ac:dyDescent="0.3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24" customHeight="1" x14ac:dyDescent="0.3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24" customHeight="1" x14ac:dyDescent="0.3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24" customHeight="1" x14ac:dyDescent="0.3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24" customHeight="1" x14ac:dyDescent="0.3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24" customHeight="1" x14ac:dyDescent="0.3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24" customHeight="1" x14ac:dyDescent="0.3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24" customHeight="1" x14ac:dyDescent="0.3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24" customHeight="1" x14ac:dyDescent="0.3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24" customHeight="1" x14ac:dyDescent="0.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24" customHeight="1" x14ac:dyDescent="0.3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24" customHeight="1" x14ac:dyDescent="0.3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24" customHeight="1" x14ac:dyDescent="0.3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24" customHeight="1" x14ac:dyDescent="0.3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24" customHeight="1" x14ac:dyDescent="0.3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24" customHeight="1" x14ac:dyDescent="0.3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24" customHeight="1" x14ac:dyDescent="0.3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24" customHeight="1" x14ac:dyDescent="0.3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24" customHeight="1" x14ac:dyDescent="0.3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24" customHeight="1" x14ac:dyDescent="0.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24" customHeight="1" x14ac:dyDescent="0.3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24" customHeight="1" x14ac:dyDescent="0.3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24" customHeight="1" x14ac:dyDescent="0.3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24" customHeight="1" x14ac:dyDescent="0.3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24" customHeight="1" x14ac:dyDescent="0.3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24" customHeight="1" x14ac:dyDescent="0.3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24" customHeight="1" x14ac:dyDescent="0.3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24" customHeight="1" x14ac:dyDescent="0.3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24" customHeight="1" x14ac:dyDescent="0.3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24" customHeight="1" x14ac:dyDescent="0.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24" customHeight="1" x14ac:dyDescent="0.3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24" customHeight="1" x14ac:dyDescent="0.3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24" customHeight="1" x14ac:dyDescent="0.3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24" customHeight="1" x14ac:dyDescent="0.3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24" customHeight="1" x14ac:dyDescent="0.3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24" customHeight="1" x14ac:dyDescent="0.3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24" customHeight="1" x14ac:dyDescent="0.3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24" customHeight="1" x14ac:dyDescent="0.3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24" customHeight="1" x14ac:dyDescent="0.3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24" customHeight="1" x14ac:dyDescent="0.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24" customHeight="1" x14ac:dyDescent="0.3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24" customHeight="1" x14ac:dyDescent="0.3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24" customHeight="1" x14ac:dyDescent="0.3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24" customHeight="1" x14ac:dyDescent="0.3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24" customHeight="1" x14ac:dyDescent="0.3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24" customHeight="1" x14ac:dyDescent="0.3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24" customHeight="1" x14ac:dyDescent="0.3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24" customHeight="1" x14ac:dyDescent="0.3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24" customHeight="1" x14ac:dyDescent="0.3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24" customHeight="1" x14ac:dyDescent="0.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24" customHeight="1" x14ac:dyDescent="0.3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24" customHeight="1" x14ac:dyDescent="0.3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24" customHeight="1" x14ac:dyDescent="0.3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24" customHeight="1" x14ac:dyDescent="0.3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24" customHeight="1" x14ac:dyDescent="0.3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24" customHeight="1" x14ac:dyDescent="0.3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24" customHeight="1" x14ac:dyDescent="0.3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24" customHeight="1" x14ac:dyDescent="0.3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24" customHeight="1" x14ac:dyDescent="0.3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24" customHeight="1" x14ac:dyDescent="0.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24" customHeight="1" x14ac:dyDescent="0.3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24" customHeight="1" x14ac:dyDescent="0.3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24" customHeight="1" x14ac:dyDescent="0.3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24" customHeight="1" x14ac:dyDescent="0.3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24" customHeight="1" x14ac:dyDescent="0.3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24" customHeight="1" x14ac:dyDescent="0.3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24" customHeight="1" x14ac:dyDescent="0.3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24" customHeight="1" x14ac:dyDescent="0.3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24" customHeight="1" x14ac:dyDescent="0.3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24" customHeight="1" x14ac:dyDescent="0.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24" customHeight="1" x14ac:dyDescent="0.3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24" customHeight="1" x14ac:dyDescent="0.3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24" customHeight="1" x14ac:dyDescent="0.3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24" customHeight="1" x14ac:dyDescent="0.3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24" customHeight="1" x14ac:dyDescent="0.3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24" customHeight="1" x14ac:dyDescent="0.3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24" customHeight="1" x14ac:dyDescent="0.3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24" customHeight="1" x14ac:dyDescent="0.3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24" customHeight="1" x14ac:dyDescent="0.3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24" customHeight="1" x14ac:dyDescent="0.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24" customHeight="1" x14ac:dyDescent="0.3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24" customHeight="1" x14ac:dyDescent="0.3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24" customHeight="1" x14ac:dyDescent="0.3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24" customHeight="1" x14ac:dyDescent="0.3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24" customHeight="1" x14ac:dyDescent="0.3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24" customHeight="1" x14ac:dyDescent="0.3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24" customHeight="1" x14ac:dyDescent="0.3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24" customHeight="1" x14ac:dyDescent="0.3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24" customHeight="1" x14ac:dyDescent="0.3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24" customHeight="1" x14ac:dyDescent="0.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24" customHeight="1" x14ac:dyDescent="0.3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24" customHeight="1" x14ac:dyDescent="0.3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24" customHeight="1" x14ac:dyDescent="0.3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24" customHeight="1" x14ac:dyDescent="0.3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24" customHeight="1" x14ac:dyDescent="0.3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24" customHeight="1" x14ac:dyDescent="0.3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24" customHeight="1" x14ac:dyDescent="0.3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24" customHeight="1" x14ac:dyDescent="0.3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24" customHeight="1" x14ac:dyDescent="0.3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24" customHeight="1" x14ac:dyDescent="0.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24" customHeight="1" x14ac:dyDescent="0.3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24" customHeight="1" x14ac:dyDescent="0.3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24" customHeight="1" x14ac:dyDescent="0.3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24" customHeight="1" x14ac:dyDescent="0.3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24" customHeight="1" x14ac:dyDescent="0.3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24" customHeight="1" x14ac:dyDescent="0.3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24" customHeight="1" x14ac:dyDescent="0.3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24" customHeight="1" x14ac:dyDescent="0.3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24" customHeight="1" x14ac:dyDescent="0.3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24" customHeight="1" x14ac:dyDescent="0.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24" customHeight="1" x14ac:dyDescent="0.3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24" customHeight="1" x14ac:dyDescent="0.3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24" customHeight="1" x14ac:dyDescent="0.3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24" customHeight="1" x14ac:dyDescent="0.3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24" customHeight="1" x14ac:dyDescent="0.3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24" customHeight="1" x14ac:dyDescent="0.3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24" customHeight="1" x14ac:dyDescent="0.3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24" customHeight="1" x14ac:dyDescent="0.3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24" customHeight="1" x14ac:dyDescent="0.3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24" customHeight="1" x14ac:dyDescent="0.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24" customHeight="1" x14ac:dyDescent="0.3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24" customHeight="1" x14ac:dyDescent="0.3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24" customHeight="1" x14ac:dyDescent="0.3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24" customHeight="1" x14ac:dyDescent="0.3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24" customHeight="1" x14ac:dyDescent="0.3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24" customHeight="1" x14ac:dyDescent="0.3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24" customHeight="1" x14ac:dyDescent="0.3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24" customHeight="1" x14ac:dyDescent="0.3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24" customHeight="1" x14ac:dyDescent="0.3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24" customHeight="1" x14ac:dyDescent="0.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24" customHeight="1" x14ac:dyDescent="0.3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24" customHeight="1" x14ac:dyDescent="0.3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24" customHeight="1" x14ac:dyDescent="0.3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24" customHeight="1" x14ac:dyDescent="0.3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24" customHeight="1" x14ac:dyDescent="0.3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24" customHeight="1" x14ac:dyDescent="0.3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24" customHeight="1" x14ac:dyDescent="0.3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24" customHeight="1" x14ac:dyDescent="0.3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24" customHeight="1" x14ac:dyDescent="0.3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24" customHeight="1" x14ac:dyDescent="0.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24" customHeight="1" x14ac:dyDescent="0.3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24" customHeight="1" x14ac:dyDescent="0.3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24" customHeight="1" x14ac:dyDescent="0.3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24" customHeight="1" x14ac:dyDescent="0.3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24" customHeight="1" x14ac:dyDescent="0.3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24" customHeight="1" x14ac:dyDescent="0.3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24" customHeight="1" x14ac:dyDescent="0.3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24" customHeight="1" x14ac:dyDescent="0.3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24" customHeight="1" x14ac:dyDescent="0.3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24" customHeight="1" x14ac:dyDescent="0.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24" customHeight="1" x14ac:dyDescent="0.3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24" customHeight="1" x14ac:dyDescent="0.3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24" customHeight="1" x14ac:dyDescent="0.3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24" customHeight="1" x14ac:dyDescent="0.3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24" customHeight="1" x14ac:dyDescent="0.3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24" customHeight="1" x14ac:dyDescent="0.3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24" customHeight="1" x14ac:dyDescent="0.3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24" customHeight="1" x14ac:dyDescent="0.3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24" customHeight="1" x14ac:dyDescent="0.3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24" customHeight="1" x14ac:dyDescent="0.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24" customHeight="1" x14ac:dyDescent="0.3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24" customHeight="1" x14ac:dyDescent="0.3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24" customHeight="1" x14ac:dyDescent="0.3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24" customHeight="1" x14ac:dyDescent="0.3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24" customHeight="1" x14ac:dyDescent="0.3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24" customHeight="1" x14ac:dyDescent="0.3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24" customHeight="1" x14ac:dyDescent="0.3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24" customHeight="1" x14ac:dyDescent="0.3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24" customHeight="1" x14ac:dyDescent="0.3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24" customHeight="1" x14ac:dyDescent="0.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24" customHeight="1" x14ac:dyDescent="0.3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24" customHeight="1" x14ac:dyDescent="0.3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24" customHeight="1" x14ac:dyDescent="0.3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24" customHeight="1" x14ac:dyDescent="0.3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24" customHeight="1" x14ac:dyDescent="0.3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24" customHeight="1" x14ac:dyDescent="0.3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24" customHeight="1" x14ac:dyDescent="0.3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24" customHeight="1" x14ac:dyDescent="0.3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24" customHeight="1" x14ac:dyDescent="0.3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24" customHeight="1" x14ac:dyDescent="0.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24" customHeight="1" x14ac:dyDescent="0.3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24" customHeight="1" x14ac:dyDescent="0.3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24" customHeight="1" x14ac:dyDescent="0.3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24" customHeight="1" x14ac:dyDescent="0.3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24" customHeight="1" x14ac:dyDescent="0.3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24" customHeight="1" x14ac:dyDescent="0.3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24" customHeight="1" x14ac:dyDescent="0.3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24" customHeight="1" x14ac:dyDescent="0.3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24" customHeight="1" x14ac:dyDescent="0.3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24" customHeight="1" x14ac:dyDescent="0.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24" customHeight="1" x14ac:dyDescent="0.3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24" customHeight="1" x14ac:dyDescent="0.3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24" customHeight="1" x14ac:dyDescent="0.3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24" customHeight="1" x14ac:dyDescent="0.3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24" customHeight="1" x14ac:dyDescent="0.3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24" customHeight="1" x14ac:dyDescent="0.3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24" customHeight="1" x14ac:dyDescent="0.3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24" customHeight="1" x14ac:dyDescent="0.3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24" customHeight="1" x14ac:dyDescent="0.3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24" customHeight="1" x14ac:dyDescent="0.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24" customHeight="1" x14ac:dyDescent="0.3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24" customHeight="1" x14ac:dyDescent="0.3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24" customHeight="1" x14ac:dyDescent="0.3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24" customHeight="1" x14ac:dyDescent="0.3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24" customHeight="1" x14ac:dyDescent="0.3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24" customHeight="1" x14ac:dyDescent="0.3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24" customHeight="1" x14ac:dyDescent="0.3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24" customHeight="1" x14ac:dyDescent="0.3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24" customHeight="1" x14ac:dyDescent="0.3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24" customHeight="1" x14ac:dyDescent="0.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24" customHeight="1" x14ac:dyDescent="0.3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24" customHeight="1" x14ac:dyDescent="0.3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24" customHeight="1" x14ac:dyDescent="0.3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24" customHeight="1" x14ac:dyDescent="0.3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24" customHeight="1" x14ac:dyDescent="0.3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24" customHeight="1" x14ac:dyDescent="0.3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24" customHeight="1" x14ac:dyDescent="0.3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24" customHeight="1" x14ac:dyDescent="0.3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24" customHeight="1" x14ac:dyDescent="0.3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24" customHeight="1" x14ac:dyDescent="0.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24" customHeight="1" x14ac:dyDescent="0.3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24" customHeight="1" x14ac:dyDescent="0.3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24" customHeight="1" x14ac:dyDescent="0.3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24" customHeight="1" x14ac:dyDescent="0.3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24" customHeight="1" x14ac:dyDescent="0.3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24" customHeight="1" x14ac:dyDescent="0.3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24" customHeight="1" x14ac:dyDescent="0.3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24" customHeight="1" x14ac:dyDescent="0.3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24" customHeight="1" x14ac:dyDescent="0.3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24" customHeight="1" x14ac:dyDescent="0.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24" customHeight="1" x14ac:dyDescent="0.3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24" customHeight="1" x14ac:dyDescent="0.3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24" customHeight="1" x14ac:dyDescent="0.3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24" customHeight="1" x14ac:dyDescent="0.3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24" customHeight="1" x14ac:dyDescent="0.3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24" customHeight="1" x14ac:dyDescent="0.3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24" customHeight="1" x14ac:dyDescent="0.3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24" customHeight="1" x14ac:dyDescent="0.3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24" customHeight="1" x14ac:dyDescent="0.3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24" customHeight="1" x14ac:dyDescent="0.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24" customHeight="1" x14ac:dyDescent="0.3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24" customHeight="1" x14ac:dyDescent="0.3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24" customHeight="1" x14ac:dyDescent="0.3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24" customHeight="1" x14ac:dyDescent="0.3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24" customHeight="1" x14ac:dyDescent="0.3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24" customHeight="1" x14ac:dyDescent="0.3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24" customHeight="1" x14ac:dyDescent="0.3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24" customHeight="1" x14ac:dyDescent="0.3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24" customHeight="1" x14ac:dyDescent="0.3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24" customHeight="1" x14ac:dyDescent="0.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24" customHeight="1" x14ac:dyDescent="0.3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24" customHeight="1" x14ac:dyDescent="0.3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24" customHeight="1" x14ac:dyDescent="0.3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24" customHeight="1" x14ac:dyDescent="0.3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24" customHeight="1" x14ac:dyDescent="0.3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24" customHeight="1" x14ac:dyDescent="0.3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24" customHeight="1" x14ac:dyDescent="0.3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24" customHeight="1" x14ac:dyDescent="0.3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24" customHeight="1" x14ac:dyDescent="0.3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24" customHeight="1" x14ac:dyDescent="0.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24" customHeight="1" x14ac:dyDescent="0.3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24" customHeight="1" x14ac:dyDescent="0.3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24" customHeight="1" x14ac:dyDescent="0.3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24" customHeight="1" x14ac:dyDescent="0.3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24" customHeight="1" x14ac:dyDescent="0.3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24" customHeight="1" x14ac:dyDescent="0.3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24" customHeight="1" x14ac:dyDescent="0.3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24" customHeight="1" x14ac:dyDescent="0.3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24" customHeight="1" x14ac:dyDescent="0.3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24" customHeight="1" x14ac:dyDescent="0.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24" customHeight="1" x14ac:dyDescent="0.3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24" customHeight="1" x14ac:dyDescent="0.3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24" customHeight="1" x14ac:dyDescent="0.3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24" customHeight="1" x14ac:dyDescent="0.3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24" customHeight="1" x14ac:dyDescent="0.3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24" customHeight="1" x14ac:dyDescent="0.3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24" customHeight="1" x14ac:dyDescent="0.3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24" customHeight="1" x14ac:dyDescent="0.3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24" customHeight="1" x14ac:dyDescent="0.3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24" customHeight="1" x14ac:dyDescent="0.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24" customHeight="1" x14ac:dyDescent="0.3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24" customHeight="1" x14ac:dyDescent="0.3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24" customHeight="1" x14ac:dyDescent="0.3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24" customHeight="1" x14ac:dyDescent="0.3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24" customHeight="1" x14ac:dyDescent="0.3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24" customHeight="1" x14ac:dyDescent="0.3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24" customHeight="1" x14ac:dyDescent="0.3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24" customHeight="1" x14ac:dyDescent="0.3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24" customHeight="1" x14ac:dyDescent="0.3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24" customHeight="1" x14ac:dyDescent="0.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24" customHeight="1" x14ac:dyDescent="0.3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24" customHeight="1" x14ac:dyDescent="0.3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24" customHeight="1" x14ac:dyDescent="0.3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24" customHeight="1" x14ac:dyDescent="0.3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24" customHeight="1" x14ac:dyDescent="0.3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24" customHeight="1" x14ac:dyDescent="0.3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24" customHeight="1" x14ac:dyDescent="0.3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24" customHeight="1" x14ac:dyDescent="0.3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24" customHeight="1" x14ac:dyDescent="0.3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24" customHeight="1" x14ac:dyDescent="0.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24" customHeight="1" x14ac:dyDescent="0.3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24" customHeight="1" x14ac:dyDescent="0.3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24" customHeight="1" x14ac:dyDescent="0.3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24" customHeight="1" x14ac:dyDescent="0.3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24" customHeight="1" x14ac:dyDescent="0.3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24" customHeight="1" x14ac:dyDescent="0.3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24" customHeight="1" x14ac:dyDescent="0.3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24" customHeight="1" x14ac:dyDescent="0.3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24" customHeight="1" x14ac:dyDescent="0.3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24" customHeight="1" x14ac:dyDescent="0.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24" customHeight="1" x14ac:dyDescent="0.3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24" customHeight="1" x14ac:dyDescent="0.3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24" customHeight="1" x14ac:dyDescent="0.3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24" customHeight="1" x14ac:dyDescent="0.3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24" customHeight="1" x14ac:dyDescent="0.3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24" customHeight="1" x14ac:dyDescent="0.3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24" customHeight="1" x14ac:dyDescent="0.3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24" customHeight="1" x14ac:dyDescent="0.3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24" customHeight="1" x14ac:dyDescent="0.3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24" customHeight="1" x14ac:dyDescent="0.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24" customHeight="1" x14ac:dyDescent="0.3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24" customHeight="1" x14ac:dyDescent="0.3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24" customHeight="1" x14ac:dyDescent="0.3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24" customHeight="1" x14ac:dyDescent="0.3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24" customHeight="1" x14ac:dyDescent="0.3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24" customHeight="1" x14ac:dyDescent="0.3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24" customHeight="1" x14ac:dyDescent="0.3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24" customHeight="1" x14ac:dyDescent="0.3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24" customHeight="1" x14ac:dyDescent="0.3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24" customHeight="1" x14ac:dyDescent="0.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24" customHeight="1" x14ac:dyDescent="0.3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24" customHeight="1" x14ac:dyDescent="0.3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24" customHeight="1" x14ac:dyDescent="0.3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24" customHeight="1" x14ac:dyDescent="0.3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24" customHeight="1" x14ac:dyDescent="0.3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24" customHeight="1" x14ac:dyDescent="0.3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24" customHeight="1" x14ac:dyDescent="0.3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24" customHeight="1" x14ac:dyDescent="0.3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24" customHeight="1" x14ac:dyDescent="0.3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24" customHeight="1" x14ac:dyDescent="0.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24" customHeight="1" x14ac:dyDescent="0.3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24" customHeight="1" x14ac:dyDescent="0.3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24" customHeight="1" x14ac:dyDescent="0.3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24" customHeight="1" x14ac:dyDescent="0.3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24" customHeight="1" x14ac:dyDescent="0.3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24" customHeight="1" x14ac:dyDescent="0.3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24" customHeight="1" x14ac:dyDescent="0.3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24" customHeight="1" x14ac:dyDescent="0.3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24" customHeight="1" x14ac:dyDescent="0.3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24" customHeight="1" x14ac:dyDescent="0.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24" customHeight="1" x14ac:dyDescent="0.3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24" customHeight="1" x14ac:dyDescent="0.3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24" customHeight="1" x14ac:dyDescent="0.3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24" customHeight="1" x14ac:dyDescent="0.3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24" customHeight="1" x14ac:dyDescent="0.3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24" customHeight="1" x14ac:dyDescent="0.3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24" customHeight="1" x14ac:dyDescent="0.3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24" customHeight="1" x14ac:dyDescent="0.3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24" customHeight="1" x14ac:dyDescent="0.3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24" customHeight="1" x14ac:dyDescent="0.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24" customHeight="1" x14ac:dyDescent="0.3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24" customHeight="1" x14ac:dyDescent="0.3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24" customHeight="1" x14ac:dyDescent="0.3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24" customHeight="1" x14ac:dyDescent="0.3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24" customHeight="1" x14ac:dyDescent="0.3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24" customHeight="1" x14ac:dyDescent="0.3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24" customHeight="1" x14ac:dyDescent="0.3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24" customHeight="1" x14ac:dyDescent="0.3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24" customHeight="1" x14ac:dyDescent="0.3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24" customHeight="1" x14ac:dyDescent="0.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24" customHeight="1" x14ac:dyDescent="0.3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24" customHeight="1" x14ac:dyDescent="0.3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24" customHeight="1" x14ac:dyDescent="0.3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24" customHeight="1" x14ac:dyDescent="0.3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24" customHeight="1" x14ac:dyDescent="0.3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24" customHeight="1" x14ac:dyDescent="0.3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24" customHeight="1" x14ac:dyDescent="0.3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24" customHeight="1" x14ac:dyDescent="0.3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24" customHeight="1" x14ac:dyDescent="0.3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24" customHeight="1" x14ac:dyDescent="0.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24" customHeight="1" x14ac:dyDescent="0.3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24" customHeight="1" x14ac:dyDescent="0.3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24" customHeight="1" x14ac:dyDescent="0.3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24" customHeight="1" x14ac:dyDescent="0.3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24" customHeight="1" x14ac:dyDescent="0.3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24" customHeight="1" x14ac:dyDescent="0.3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24" customHeight="1" x14ac:dyDescent="0.3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24" customHeight="1" x14ac:dyDescent="0.3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24" customHeight="1" x14ac:dyDescent="0.3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24" customHeight="1" x14ac:dyDescent="0.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24" customHeight="1" x14ac:dyDescent="0.3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24" customHeight="1" x14ac:dyDescent="0.3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24" customHeight="1" x14ac:dyDescent="0.3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24" customHeight="1" x14ac:dyDescent="0.3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24" customHeight="1" x14ac:dyDescent="0.3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24" customHeight="1" x14ac:dyDescent="0.3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24" customHeight="1" x14ac:dyDescent="0.3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24" customHeight="1" x14ac:dyDescent="0.3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24" customHeight="1" x14ac:dyDescent="0.3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24" customHeight="1" x14ac:dyDescent="0.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24" customHeight="1" x14ac:dyDescent="0.3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24" customHeight="1" x14ac:dyDescent="0.3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24" customHeight="1" x14ac:dyDescent="0.3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24" customHeight="1" x14ac:dyDescent="0.3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24" customHeight="1" x14ac:dyDescent="0.3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24" customHeight="1" x14ac:dyDescent="0.3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24" customHeight="1" x14ac:dyDescent="0.3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24" customHeight="1" x14ac:dyDescent="0.3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24" customHeight="1" x14ac:dyDescent="0.3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24" customHeight="1" x14ac:dyDescent="0.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24" customHeight="1" x14ac:dyDescent="0.3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24" customHeight="1" x14ac:dyDescent="0.3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24" customHeight="1" x14ac:dyDescent="0.3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24" customHeight="1" x14ac:dyDescent="0.3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24" customHeight="1" x14ac:dyDescent="0.3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24" customHeight="1" x14ac:dyDescent="0.3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24" customHeight="1" x14ac:dyDescent="0.3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24" customHeight="1" x14ac:dyDescent="0.3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24" customHeight="1" x14ac:dyDescent="0.3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24" customHeight="1" x14ac:dyDescent="0.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24" customHeight="1" x14ac:dyDescent="0.3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24" customHeight="1" x14ac:dyDescent="0.3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24" customHeight="1" x14ac:dyDescent="0.3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24" customHeight="1" x14ac:dyDescent="0.3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24" customHeight="1" x14ac:dyDescent="0.3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24" customHeight="1" x14ac:dyDescent="0.3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24" customHeight="1" x14ac:dyDescent="0.3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24" customHeight="1" x14ac:dyDescent="0.3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24" customHeight="1" x14ac:dyDescent="0.3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24" customHeight="1" x14ac:dyDescent="0.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24" customHeight="1" x14ac:dyDescent="0.3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24" customHeight="1" x14ac:dyDescent="0.3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24" customHeight="1" x14ac:dyDescent="0.3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24" customHeight="1" x14ac:dyDescent="0.3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24" customHeight="1" x14ac:dyDescent="0.3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24" customHeight="1" x14ac:dyDescent="0.3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24" customHeight="1" x14ac:dyDescent="0.3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24" customHeight="1" x14ac:dyDescent="0.3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24" customHeight="1" x14ac:dyDescent="0.3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24" customHeight="1" x14ac:dyDescent="0.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24" customHeight="1" x14ac:dyDescent="0.3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24" customHeight="1" x14ac:dyDescent="0.3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24" customHeight="1" x14ac:dyDescent="0.3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24" customHeight="1" x14ac:dyDescent="0.3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24" customHeight="1" x14ac:dyDescent="0.3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24" customHeight="1" x14ac:dyDescent="0.3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24" customHeight="1" x14ac:dyDescent="0.3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24" customHeight="1" x14ac:dyDescent="0.3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24" customHeight="1" x14ac:dyDescent="0.3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24" customHeight="1" x14ac:dyDescent="0.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24" customHeight="1" x14ac:dyDescent="0.3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24" customHeight="1" x14ac:dyDescent="0.3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24" customHeight="1" x14ac:dyDescent="0.3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24" customHeight="1" x14ac:dyDescent="0.3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24" customHeight="1" x14ac:dyDescent="0.3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24" customHeight="1" x14ac:dyDescent="0.3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24" customHeight="1" x14ac:dyDescent="0.3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24" customHeight="1" x14ac:dyDescent="0.3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24" customHeight="1" x14ac:dyDescent="0.3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24" customHeight="1" x14ac:dyDescent="0.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24" customHeight="1" x14ac:dyDescent="0.3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24" customHeight="1" x14ac:dyDescent="0.3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24" customHeight="1" x14ac:dyDescent="0.3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24" customHeight="1" x14ac:dyDescent="0.3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24" customHeight="1" x14ac:dyDescent="0.3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24" customHeight="1" x14ac:dyDescent="0.3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24" customHeight="1" x14ac:dyDescent="0.3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24" customHeight="1" x14ac:dyDescent="0.3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24" customHeight="1" x14ac:dyDescent="0.3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24" customHeight="1" x14ac:dyDescent="0.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24" customHeight="1" x14ac:dyDescent="0.3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24" customHeight="1" x14ac:dyDescent="0.3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24" customHeight="1" x14ac:dyDescent="0.3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24" customHeight="1" x14ac:dyDescent="0.3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24" customHeight="1" x14ac:dyDescent="0.3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24" customHeight="1" x14ac:dyDescent="0.3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24" customHeight="1" x14ac:dyDescent="0.3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24" customHeight="1" x14ac:dyDescent="0.3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24" customHeight="1" x14ac:dyDescent="0.3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24" customHeight="1" x14ac:dyDescent="0.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24" customHeight="1" x14ac:dyDescent="0.3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24" customHeight="1" x14ac:dyDescent="0.3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24" customHeight="1" x14ac:dyDescent="0.3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24" customHeight="1" x14ac:dyDescent="0.3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24" customHeight="1" x14ac:dyDescent="0.3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24" customHeight="1" x14ac:dyDescent="0.3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24" customHeight="1" x14ac:dyDescent="0.3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24" customHeight="1" x14ac:dyDescent="0.3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24" customHeight="1" x14ac:dyDescent="0.3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24" customHeight="1" x14ac:dyDescent="0.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24" customHeight="1" x14ac:dyDescent="0.3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24" customHeight="1" x14ac:dyDescent="0.3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24" customHeight="1" x14ac:dyDescent="0.3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24" customHeight="1" x14ac:dyDescent="0.3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24" customHeight="1" x14ac:dyDescent="0.3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24" customHeight="1" x14ac:dyDescent="0.3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24" customHeight="1" x14ac:dyDescent="0.3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24" customHeight="1" x14ac:dyDescent="0.3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24" customHeight="1" x14ac:dyDescent="0.3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24" customHeight="1" x14ac:dyDescent="0.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24" customHeight="1" x14ac:dyDescent="0.3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24" customHeight="1" x14ac:dyDescent="0.3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24" customHeight="1" x14ac:dyDescent="0.3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24" customHeight="1" x14ac:dyDescent="0.3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24" customHeight="1" x14ac:dyDescent="0.3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24" customHeight="1" x14ac:dyDescent="0.3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24" customHeight="1" x14ac:dyDescent="0.3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24" customHeight="1" x14ac:dyDescent="0.3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24" customHeight="1" x14ac:dyDescent="0.3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24" customHeight="1" x14ac:dyDescent="0.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24" customHeight="1" x14ac:dyDescent="0.3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24" customHeight="1" x14ac:dyDescent="0.3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24" customHeight="1" x14ac:dyDescent="0.3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24" customHeight="1" x14ac:dyDescent="0.3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24" customHeight="1" x14ac:dyDescent="0.3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24" customHeight="1" x14ac:dyDescent="0.3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24" customHeight="1" x14ac:dyDescent="0.3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24" customHeight="1" x14ac:dyDescent="0.3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24" customHeight="1" x14ac:dyDescent="0.3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24" customHeight="1" x14ac:dyDescent="0.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24" customHeight="1" x14ac:dyDescent="0.3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24" customHeight="1" x14ac:dyDescent="0.3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24" customHeight="1" x14ac:dyDescent="0.3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24" customHeight="1" x14ac:dyDescent="0.3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24" customHeight="1" x14ac:dyDescent="0.3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24" customHeight="1" x14ac:dyDescent="0.3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24" customHeight="1" x14ac:dyDescent="0.3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24" customHeight="1" x14ac:dyDescent="0.3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24" customHeight="1" x14ac:dyDescent="0.3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24" customHeight="1" x14ac:dyDescent="0.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24" customHeight="1" x14ac:dyDescent="0.3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24" customHeight="1" x14ac:dyDescent="0.3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24" customHeight="1" x14ac:dyDescent="0.3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24" customHeight="1" x14ac:dyDescent="0.3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24" customHeight="1" x14ac:dyDescent="0.3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24" customHeight="1" x14ac:dyDescent="0.3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24" customHeight="1" x14ac:dyDescent="0.3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24" customHeight="1" x14ac:dyDescent="0.3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24" customHeight="1" x14ac:dyDescent="0.3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24" customHeight="1" x14ac:dyDescent="0.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24" customHeight="1" x14ac:dyDescent="0.3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24" customHeight="1" x14ac:dyDescent="0.3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24" customHeight="1" x14ac:dyDescent="0.3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24" customHeight="1" x14ac:dyDescent="0.3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24" customHeight="1" x14ac:dyDescent="0.3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24" customHeight="1" x14ac:dyDescent="0.3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24" customHeight="1" x14ac:dyDescent="0.3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24" customHeight="1" x14ac:dyDescent="0.3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24" customHeight="1" x14ac:dyDescent="0.3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24" customHeight="1" x14ac:dyDescent="0.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24" customHeight="1" x14ac:dyDescent="0.3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24" customHeight="1" x14ac:dyDescent="0.3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24" customHeight="1" x14ac:dyDescent="0.3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24" customHeight="1" x14ac:dyDescent="0.3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24" customHeight="1" x14ac:dyDescent="0.3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24" customHeight="1" x14ac:dyDescent="0.3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24" customHeight="1" x14ac:dyDescent="0.3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24" customHeight="1" x14ac:dyDescent="0.3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24" customHeight="1" x14ac:dyDescent="0.3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24" customHeight="1" x14ac:dyDescent="0.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24" customHeight="1" x14ac:dyDescent="0.3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24" customHeight="1" x14ac:dyDescent="0.3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24" customHeight="1" x14ac:dyDescent="0.3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24" customHeight="1" x14ac:dyDescent="0.3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24" customHeight="1" x14ac:dyDescent="0.3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24" customHeight="1" x14ac:dyDescent="0.3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24" customHeight="1" x14ac:dyDescent="0.3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24" customHeight="1" x14ac:dyDescent="0.3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24" customHeight="1" x14ac:dyDescent="0.3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24" customHeight="1" x14ac:dyDescent="0.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24" customHeight="1" x14ac:dyDescent="0.3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24" customHeight="1" x14ac:dyDescent="0.3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24" customHeight="1" x14ac:dyDescent="0.3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24" customHeight="1" x14ac:dyDescent="0.3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24" customHeight="1" x14ac:dyDescent="0.3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24" customHeight="1" x14ac:dyDescent="0.3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24" customHeight="1" x14ac:dyDescent="0.3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24" customHeight="1" x14ac:dyDescent="0.3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24" customHeight="1" x14ac:dyDescent="0.3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24" customHeight="1" x14ac:dyDescent="0.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24" customHeight="1" x14ac:dyDescent="0.3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24" customHeight="1" x14ac:dyDescent="0.3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24" customHeight="1" x14ac:dyDescent="0.3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24" customHeight="1" x14ac:dyDescent="0.3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24" customHeight="1" x14ac:dyDescent="0.3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24" customHeight="1" x14ac:dyDescent="0.3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24" customHeight="1" x14ac:dyDescent="0.3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24" customHeight="1" x14ac:dyDescent="0.3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24" customHeight="1" x14ac:dyDescent="0.3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24" customHeight="1" x14ac:dyDescent="0.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24" customHeight="1" x14ac:dyDescent="0.3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24" customHeight="1" x14ac:dyDescent="0.3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24" customHeight="1" x14ac:dyDescent="0.3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24" customHeight="1" x14ac:dyDescent="0.3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24" customHeight="1" x14ac:dyDescent="0.3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24" customHeight="1" x14ac:dyDescent="0.3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24" customHeight="1" x14ac:dyDescent="0.3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24" customHeight="1" x14ac:dyDescent="0.3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24" customHeight="1" x14ac:dyDescent="0.3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24" customHeight="1" x14ac:dyDescent="0.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24" customHeight="1" x14ac:dyDescent="0.3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24" customHeight="1" x14ac:dyDescent="0.3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24" customHeight="1" x14ac:dyDescent="0.3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24" customHeight="1" x14ac:dyDescent="0.3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24" customHeight="1" x14ac:dyDescent="0.3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24" customHeight="1" x14ac:dyDescent="0.3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24" customHeight="1" x14ac:dyDescent="0.3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24" customHeight="1" x14ac:dyDescent="0.3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24" customHeight="1" x14ac:dyDescent="0.3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24" customHeight="1" x14ac:dyDescent="0.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24" customHeight="1" x14ac:dyDescent="0.3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24" customHeight="1" x14ac:dyDescent="0.3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24" customHeight="1" x14ac:dyDescent="0.3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24" customHeight="1" x14ac:dyDescent="0.3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24" customHeight="1" x14ac:dyDescent="0.3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24" customHeight="1" x14ac:dyDescent="0.3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24" customHeight="1" x14ac:dyDescent="0.3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24" customHeight="1" x14ac:dyDescent="0.3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24" customHeight="1" x14ac:dyDescent="0.3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24" customHeight="1" x14ac:dyDescent="0.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24" customHeight="1" x14ac:dyDescent="0.3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24" customHeight="1" x14ac:dyDescent="0.3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24" customHeight="1" x14ac:dyDescent="0.3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24" customHeight="1" x14ac:dyDescent="0.3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24" customHeight="1" x14ac:dyDescent="0.3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24" customHeight="1" x14ac:dyDescent="0.3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24" customHeight="1" x14ac:dyDescent="0.3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24" customHeight="1" x14ac:dyDescent="0.3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24" customHeight="1" x14ac:dyDescent="0.3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24" customHeight="1" x14ac:dyDescent="0.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24" customHeight="1" x14ac:dyDescent="0.3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24" customHeight="1" x14ac:dyDescent="0.3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24" customHeight="1" x14ac:dyDescent="0.3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24" customHeight="1" x14ac:dyDescent="0.3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24" customHeight="1" x14ac:dyDescent="0.3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24" customHeight="1" x14ac:dyDescent="0.3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24" customHeight="1" x14ac:dyDescent="0.3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24" customHeight="1" x14ac:dyDescent="0.3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24" customHeight="1" x14ac:dyDescent="0.3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24" customHeight="1" x14ac:dyDescent="0.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24" customHeight="1" x14ac:dyDescent="0.3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24" customHeight="1" x14ac:dyDescent="0.3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24" customHeight="1" x14ac:dyDescent="0.3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24" customHeight="1" x14ac:dyDescent="0.3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24" customHeight="1" x14ac:dyDescent="0.3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24" customHeight="1" x14ac:dyDescent="0.3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24" customHeight="1" x14ac:dyDescent="0.3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24" customHeight="1" x14ac:dyDescent="0.3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24" customHeight="1" x14ac:dyDescent="0.3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24" customHeight="1" x14ac:dyDescent="0.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24" customHeight="1" x14ac:dyDescent="0.3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24" customHeight="1" x14ac:dyDescent="0.3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24" customHeight="1" x14ac:dyDescent="0.3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24" customHeight="1" x14ac:dyDescent="0.3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24" customHeight="1" x14ac:dyDescent="0.3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24" customHeight="1" x14ac:dyDescent="0.3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24" customHeight="1" x14ac:dyDescent="0.3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24" customHeight="1" x14ac:dyDescent="0.3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24" customHeight="1" x14ac:dyDescent="0.3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24" customHeight="1" x14ac:dyDescent="0.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24" customHeight="1" x14ac:dyDescent="0.3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24" customHeight="1" x14ac:dyDescent="0.3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24" customHeight="1" x14ac:dyDescent="0.3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24" customHeight="1" x14ac:dyDescent="0.3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24" customHeight="1" x14ac:dyDescent="0.3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24" customHeight="1" x14ac:dyDescent="0.3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spans="1:26" ht="24" customHeight="1" x14ac:dyDescent="0.3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spans="1:26" ht="24" customHeight="1" x14ac:dyDescent="0.3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spans="1:26" ht="24" customHeight="1" x14ac:dyDescent="0.3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spans="1:26" ht="24" customHeight="1" x14ac:dyDescent="0.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spans="1:26" ht="24" customHeight="1" x14ac:dyDescent="0.3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spans="1:26" ht="24" customHeight="1" x14ac:dyDescent="0.3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spans="1:26" ht="24" customHeight="1" x14ac:dyDescent="0.3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spans="1:26" ht="24" customHeight="1" x14ac:dyDescent="0.3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spans="1:26" ht="24" customHeight="1" x14ac:dyDescent="0.3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spans="1:26" ht="24" customHeight="1" x14ac:dyDescent="0.3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spans="1:26" ht="24" customHeight="1" x14ac:dyDescent="0.3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spans="1:26" ht="24" customHeight="1" x14ac:dyDescent="0.3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spans="1:26" ht="24" customHeight="1" x14ac:dyDescent="0.3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spans="1:26" ht="24" customHeight="1" x14ac:dyDescent="0.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spans="1:26" ht="24" customHeight="1" x14ac:dyDescent="0.3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spans="1:26" ht="24" customHeight="1" x14ac:dyDescent="0.3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spans="1:26" ht="24" customHeight="1" x14ac:dyDescent="0.3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spans="1:26" ht="24" customHeight="1" x14ac:dyDescent="0.3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spans="1:26" ht="24" customHeight="1" x14ac:dyDescent="0.3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spans="1:26" ht="24" customHeight="1" x14ac:dyDescent="0.3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spans="1:26" ht="24" customHeight="1" x14ac:dyDescent="0.3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24">
    <mergeCell ref="B2:H2"/>
    <mergeCell ref="B3:H3"/>
    <mergeCell ref="B6:B7"/>
    <mergeCell ref="C6:C7"/>
    <mergeCell ref="D6:D7"/>
    <mergeCell ref="E6:G6"/>
    <mergeCell ref="H6:H7"/>
    <mergeCell ref="B33:H33"/>
    <mergeCell ref="B35:H35"/>
    <mergeCell ref="B36:H36"/>
    <mergeCell ref="B39:B40"/>
    <mergeCell ref="C39:C40"/>
    <mergeCell ref="D39:D40"/>
    <mergeCell ref="H39:H40"/>
    <mergeCell ref="B99:H99"/>
    <mergeCell ref="E72:G72"/>
    <mergeCell ref="H72:H73"/>
    <mergeCell ref="E39:G39"/>
    <mergeCell ref="B66:H66"/>
    <mergeCell ref="B68:H68"/>
    <mergeCell ref="B69:H69"/>
    <mergeCell ref="B72:B73"/>
    <mergeCell ref="C72:C73"/>
    <mergeCell ref="D72:D73"/>
  </mergeCells>
  <phoneticPr fontId="13"/>
  <printOptions horizontalCentered="1"/>
  <pageMargins left="0.78740157480314965" right="0.78740157480314965" top="0.78740157480314965" bottom="0.78740157480314965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00"/>
  <sheetViews>
    <sheetView topLeftCell="A62" workbookViewId="0">
      <selection activeCell="B36" sqref="B36:H36"/>
    </sheetView>
  </sheetViews>
  <sheetFormatPr defaultColWidth="11.19921875" defaultRowHeight="15" customHeight="1" x14ac:dyDescent="0.3"/>
  <cols>
    <col min="1" max="1" width="7" customWidth="1"/>
    <col min="2" max="2" width="2.69921875" customWidth="1"/>
    <col min="3" max="4" width="12.8984375" customWidth="1"/>
    <col min="5" max="7" width="7.3984375" customWidth="1"/>
    <col min="8" max="8" width="10.19921875" customWidth="1"/>
    <col min="9" max="26" width="7" customWidth="1"/>
  </cols>
  <sheetData>
    <row r="1" spans="1:26" ht="16.5" customHeight="1" x14ac:dyDescent="0.3">
      <c r="A1" s="31"/>
      <c r="B1" s="31"/>
      <c r="C1" s="31"/>
      <c r="D1" s="31"/>
      <c r="E1" s="31"/>
      <c r="F1" s="31"/>
      <c r="G1" s="31"/>
      <c r="H1" s="61" t="s">
        <v>82</v>
      </c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24" customHeight="1" x14ac:dyDescent="0.3">
      <c r="A2" s="31"/>
      <c r="B2" s="95" t="str">
        <f>男・クラ④!B2</f>
        <v>令和８年度東北中学校体育大会　第６３回東北中学校スキー大会</v>
      </c>
      <c r="C2" s="64"/>
      <c r="D2" s="64"/>
      <c r="E2" s="64"/>
      <c r="F2" s="64"/>
      <c r="G2" s="64"/>
      <c r="H2" s="64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24" customHeight="1" x14ac:dyDescent="0.3">
      <c r="A3" s="31"/>
      <c r="B3" s="145" t="s">
        <v>83</v>
      </c>
      <c r="C3" s="64"/>
      <c r="D3" s="64"/>
      <c r="E3" s="64"/>
      <c r="F3" s="64"/>
      <c r="G3" s="64"/>
      <c r="H3" s="64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24" customHeight="1" x14ac:dyDescent="0.3">
      <c r="A4" s="31"/>
      <c r="B4" s="31"/>
      <c r="C4" s="12" t="s">
        <v>15</v>
      </c>
      <c r="D4" s="12" t="str">
        <f>入力用シート!D3&amp;""</f>
        <v/>
      </c>
      <c r="E4" s="33" t="s">
        <v>96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24" customHeight="1" x14ac:dyDescent="0.3">
      <c r="A5" s="31"/>
      <c r="B5" s="31"/>
      <c r="C5" s="31"/>
      <c r="D5" s="31"/>
      <c r="E5" s="31"/>
      <c r="F5" s="31"/>
      <c r="G5" s="31"/>
      <c r="H5" s="32" t="s">
        <v>85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24" customHeight="1" x14ac:dyDescent="0.3">
      <c r="A6" s="31"/>
      <c r="B6" s="127" t="s">
        <v>86</v>
      </c>
      <c r="C6" s="127" t="s">
        <v>20</v>
      </c>
      <c r="D6" s="127" t="s">
        <v>87</v>
      </c>
      <c r="E6" s="72" t="s">
        <v>88</v>
      </c>
      <c r="F6" s="66"/>
      <c r="G6" s="67"/>
      <c r="H6" s="127" t="s">
        <v>89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24" customHeight="1" x14ac:dyDescent="0.3">
      <c r="A7" s="31"/>
      <c r="B7" s="104"/>
      <c r="C7" s="104"/>
      <c r="D7" s="104"/>
      <c r="E7" s="12" t="s">
        <v>90</v>
      </c>
      <c r="F7" s="12" t="s">
        <v>91</v>
      </c>
      <c r="G7" s="12" t="s">
        <v>92</v>
      </c>
      <c r="H7" s="104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24" customHeight="1" x14ac:dyDescent="0.3">
      <c r="A8" s="31"/>
      <c r="B8" s="12">
        <v>1</v>
      </c>
      <c r="C8" s="35" t="str">
        <f>入力用シート!E66&amp;""</f>
        <v/>
      </c>
      <c r="D8" s="35" t="str">
        <f>入力用シート!C66&amp;""</f>
        <v/>
      </c>
      <c r="E8" s="12" t="str">
        <f>IF(入力用シート!K66&lt;&gt;"","○",IF(入力用シート!L66&lt;&gt;"","○",""))</f>
        <v/>
      </c>
      <c r="F8" s="12" t="str">
        <f>IF(入力用シート!I66&lt;&gt;"","○",IF(入力用シート!J66&lt;&gt;"","○",IF(入力用シート!O66&lt;&gt;"","〇","")))</f>
        <v/>
      </c>
      <c r="G8" s="12" t="str">
        <f>IF(入力用シート!M66&lt;&gt;"","○",IF(入力用シート!N66&lt;&gt;"","○",""))</f>
        <v/>
      </c>
      <c r="H8" s="35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24" customHeight="1" x14ac:dyDescent="0.3">
      <c r="A9" s="31"/>
      <c r="B9" s="12">
        <v>2</v>
      </c>
      <c r="C9" s="35" t="str">
        <f>入力用シート!E67&amp;""</f>
        <v/>
      </c>
      <c r="D9" s="35" t="str">
        <f>入力用シート!C67&amp;""</f>
        <v/>
      </c>
      <c r="E9" s="12" t="str">
        <f>IF(入力用シート!K67&lt;&gt;"","○",IF(入力用シート!L67&lt;&gt;"","○",""))</f>
        <v/>
      </c>
      <c r="F9" s="12" t="str">
        <f>IF(入力用シート!I67&lt;&gt;"","○",IF(入力用シート!J67&lt;&gt;"","○",IF(入力用シート!O67&lt;&gt;"","〇","")))</f>
        <v/>
      </c>
      <c r="G9" s="12" t="str">
        <f>IF(入力用シート!M67&lt;&gt;"","○",IF(入力用シート!N67&lt;&gt;"","○",""))</f>
        <v/>
      </c>
      <c r="H9" s="35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24" customHeight="1" x14ac:dyDescent="0.3">
      <c r="A10" s="31"/>
      <c r="B10" s="12">
        <v>3</v>
      </c>
      <c r="C10" s="35" t="str">
        <f>入力用シート!E68&amp;""</f>
        <v/>
      </c>
      <c r="D10" s="35" t="str">
        <f>入力用シート!C68&amp;""</f>
        <v/>
      </c>
      <c r="E10" s="12" t="str">
        <f>IF(入力用シート!K68&lt;&gt;"","○",IF(入力用シート!L68&lt;&gt;"","○",""))</f>
        <v/>
      </c>
      <c r="F10" s="12" t="str">
        <f>IF(入力用シート!I68&lt;&gt;"","○",IF(入力用シート!J68&lt;&gt;"","○",IF(入力用シート!O68&lt;&gt;"","〇","")))</f>
        <v/>
      </c>
      <c r="G10" s="12" t="str">
        <f>IF(入力用シート!M68&lt;&gt;"","○",IF(入力用シート!N68&lt;&gt;"","○",""))</f>
        <v/>
      </c>
      <c r="H10" s="35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24" customHeight="1" x14ac:dyDescent="0.3">
      <c r="A11" s="31"/>
      <c r="B11" s="12">
        <v>4</v>
      </c>
      <c r="C11" s="35" t="str">
        <f>入力用シート!E69&amp;""</f>
        <v/>
      </c>
      <c r="D11" s="35" t="str">
        <f>入力用シート!C69&amp;""</f>
        <v/>
      </c>
      <c r="E11" s="12" t="str">
        <f>IF(入力用シート!K69&lt;&gt;"","○",IF(入力用シート!L69&lt;&gt;"","○",""))</f>
        <v/>
      </c>
      <c r="F11" s="12" t="str">
        <f>IF(入力用シート!I69&lt;&gt;"","○",IF(入力用シート!J69&lt;&gt;"","○",IF(入力用シート!O69&lt;&gt;"","〇","")))</f>
        <v/>
      </c>
      <c r="G11" s="12" t="str">
        <f>IF(入力用シート!M69&lt;&gt;"","○",IF(入力用シート!N69&lt;&gt;"","○",""))</f>
        <v/>
      </c>
      <c r="H11" s="35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24" customHeight="1" x14ac:dyDescent="0.3">
      <c r="A12" s="31"/>
      <c r="B12" s="12">
        <v>5</v>
      </c>
      <c r="C12" s="35" t="str">
        <f>入力用シート!E70&amp;""</f>
        <v/>
      </c>
      <c r="D12" s="35" t="str">
        <f>入力用シート!C70&amp;""</f>
        <v/>
      </c>
      <c r="E12" s="12" t="str">
        <f>IF(入力用シート!K70&lt;&gt;"","○",IF(入力用シート!L70&lt;&gt;"","○",""))</f>
        <v/>
      </c>
      <c r="F12" s="12" t="str">
        <f>IF(入力用シート!I70&lt;&gt;"","○",IF(入力用シート!J70&lt;&gt;"","○",IF(入力用シート!O70&lt;&gt;"","〇","")))</f>
        <v/>
      </c>
      <c r="G12" s="12" t="str">
        <f>IF(入力用シート!M70&lt;&gt;"","○",IF(入力用シート!N70&lt;&gt;"","○",""))</f>
        <v/>
      </c>
      <c r="H12" s="35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24" customHeight="1" x14ac:dyDescent="0.3">
      <c r="A13" s="31"/>
      <c r="B13" s="12">
        <v>6</v>
      </c>
      <c r="C13" s="35" t="str">
        <f>入力用シート!E71&amp;""</f>
        <v/>
      </c>
      <c r="D13" s="35" t="str">
        <f>入力用シート!C71&amp;""</f>
        <v/>
      </c>
      <c r="E13" s="12" t="str">
        <f>IF(入力用シート!K71&lt;&gt;"","○",IF(入力用シート!L71&lt;&gt;"","○",""))</f>
        <v/>
      </c>
      <c r="F13" s="12" t="str">
        <f>IF(入力用シート!I71&lt;&gt;"","○",IF(入力用シート!J71&lt;&gt;"","○",IF(入力用シート!O71&lt;&gt;"","〇","")))</f>
        <v/>
      </c>
      <c r="G13" s="12" t="str">
        <f>IF(入力用シート!M71&lt;&gt;"","○",IF(入力用シート!N71&lt;&gt;"","○",""))</f>
        <v/>
      </c>
      <c r="H13" s="35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24" customHeight="1" x14ac:dyDescent="0.3">
      <c r="A14" s="31"/>
      <c r="B14" s="12">
        <v>7</v>
      </c>
      <c r="C14" s="35" t="str">
        <f>入力用シート!E72&amp;""</f>
        <v/>
      </c>
      <c r="D14" s="35" t="str">
        <f>入力用シート!C72&amp;""</f>
        <v/>
      </c>
      <c r="E14" s="12" t="str">
        <f>IF(入力用シート!K72&lt;&gt;"","○",IF(入力用シート!L72&lt;&gt;"","○",""))</f>
        <v/>
      </c>
      <c r="F14" s="12" t="str">
        <f>IF(入力用シート!I72&lt;&gt;"","○",IF(入力用シート!J72&lt;&gt;"","○",IF(入力用シート!O72&lt;&gt;"","〇","")))</f>
        <v/>
      </c>
      <c r="G14" s="12" t="str">
        <f>IF(入力用シート!M72&lt;&gt;"","○",IF(入力用シート!N72&lt;&gt;"","○",""))</f>
        <v/>
      </c>
      <c r="H14" s="35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24" customHeight="1" x14ac:dyDescent="0.3">
      <c r="A15" s="31"/>
      <c r="B15" s="12">
        <v>8</v>
      </c>
      <c r="C15" s="35" t="str">
        <f>入力用シート!E73&amp;""</f>
        <v/>
      </c>
      <c r="D15" s="35" t="str">
        <f>入力用シート!C73&amp;""</f>
        <v/>
      </c>
      <c r="E15" s="12" t="str">
        <f>IF(入力用シート!K73&lt;&gt;"","○",IF(入力用シート!L73&lt;&gt;"","○",""))</f>
        <v/>
      </c>
      <c r="F15" s="12" t="str">
        <f>IF(入力用シート!I73&lt;&gt;"","○",IF(入力用シート!J73&lt;&gt;"","○",IF(入力用シート!O73&lt;&gt;"","〇","")))</f>
        <v/>
      </c>
      <c r="G15" s="12" t="str">
        <f>IF(入力用シート!M73&lt;&gt;"","○",IF(入力用シート!N73&lt;&gt;"","○",""))</f>
        <v/>
      </c>
      <c r="H15" s="35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24" customHeight="1" x14ac:dyDescent="0.3">
      <c r="A16" s="31"/>
      <c r="B16" s="12">
        <v>9</v>
      </c>
      <c r="C16" s="35" t="str">
        <f>入力用シート!E74&amp;""</f>
        <v/>
      </c>
      <c r="D16" s="35" t="str">
        <f>入力用シート!C74&amp;""</f>
        <v/>
      </c>
      <c r="E16" s="12" t="str">
        <f>IF(入力用シート!K74&lt;&gt;"","○",IF(入力用シート!L74&lt;&gt;"","○",""))</f>
        <v/>
      </c>
      <c r="F16" s="12" t="str">
        <f>IF(入力用シート!I74&lt;&gt;"","○",IF(入力用シート!J74&lt;&gt;"","○",IF(入力用シート!O74&lt;&gt;"","〇","")))</f>
        <v/>
      </c>
      <c r="G16" s="12" t="str">
        <f>IF(入力用シート!M74&lt;&gt;"","○",IF(入力用シート!N74&lt;&gt;"","○",""))</f>
        <v/>
      </c>
      <c r="H16" s="35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24" customHeight="1" x14ac:dyDescent="0.3">
      <c r="A17" s="31"/>
      <c r="B17" s="12">
        <v>10</v>
      </c>
      <c r="C17" s="35" t="str">
        <f>入力用シート!E75&amp;""</f>
        <v/>
      </c>
      <c r="D17" s="35" t="str">
        <f>入力用シート!C75&amp;""</f>
        <v/>
      </c>
      <c r="E17" s="12" t="str">
        <f>IF(入力用シート!K75&lt;&gt;"","○",IF(入力用シート!L75&lt;&gt;"","○",""))</f>
        <v/>
      </c>
      <c r="F17" s="12" t="str">
        <f>IF(入力用シート!I75&lt;&gt;"","○",IF(入力用シート!J75&lt;&gt;"","○",IF(入力用シート!O75&lt;&gt;"","〇","")))</f>
        <v/>
      </c>
      <c r="G17" s="12" t="str">
        <f>IF(入力用シート!M75&lt;&gt;"","○",IF(入力用シート!N75&lt;&gt;"","○",""))</f>
        <v/>
      </c>
      <c r="H17" s="35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24" customHeight="1" x14ac:dyDescent="0.3">
      <c r="A18" s="31"/>
      <c r="B18" s="12">
        <v>11</v>
      </c>
      <c r="C18" s="35" t="str">
        <f>入力用シート!E76&amp;""</f>
        <v/>
      </c>
      <c r="D18" s="35" t="str">
        <f>入力用シート!C76&amp;""</f>
        <v/>
      </c>
      <c r="E18" s="12" t="str">
        <f>IF(入力用シート!K76&lt;&gt;"","○",IF(入力用シート!L76&lt;&gt;"","○",""))</f>
        <v/>
      </c>
      <c r="F18" s="12" t="str">
        <f>IF(入力用シート!I76&lt;&gt;"","○",IF(入力用シート!J76&lt;&gt;"","○",IF(入力用シート!O76&lt;&gt;"","〇","")))</f>
        <v/>
      </c>
      <c r="G18" s="12" t="str">
        <f>IF(入力用シート!M76&lt;&gt;"","○",IF(入力用シート!N76&lt;&gt;"","○",""))</f>
        <v/>
      </c>
      <c r="H18" s="35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24" customHeight="1" x14ac:dyDescent="0.3">
      <c r="A19" s="31"/>
      <c r="B19" s="12">
        <v>12</v>
      </c>
      <c r="C19" s="35" t="str">
        <f>入力用シート!E77&amp;""</f>
        <v/>
      </c>
      <c r="D19" s="35" t="str">
        <f>入力用シート!C77&amp;""</f>
        <v/>
      </c>
      <c r="E19" s="12" t="str">
        <f>IF(入力用シート!K77&lt;&gt;"","○",IF(入力用シート!L77&lt;&gt;"","○",""))</f>
        <v/>
      </c>
      <c r="F19" s="12" t="str">
        <f>IF(入力用シート!I77&lt;&gt;"","○",IF(入力用シート!J77&lt;&gt;"","○",IF(入力用シート!O77&lt;&gt;"","〇","")))</f>
        <v/>
      </c>
      <c r="G19" s="12" t="str">
        <f>IF(入力用シート!M77&lt;&gt;"","○",IF(入力用シート!N77&lt;&gt;"","○",""))</f>
        <v/>
      </c>
      <c r="H19" s="35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24" customHeight="1" x14ac:dyDescent="0.3">
      <c r="A20" s="31"/>
      <c r="B20" s="12">
        <v>13</v>
      </c>
      <c r="C20" s="35" t="str">
        <f>入力用シート!E78&amp;""</f>
        <v/>
      </c>
      <c r="D20" s="35" t="str">
        <f>入力用シート!C78&amp;""</f>
        <v/>
      </c>
      <c r="E20" s="12" t="str">
        <f>IF(入力用シート!K78&lt;&gt;"","○",IF(入力用シート!L78&lt;&gt;"","○",""))</f>
        <v/>
      </c>
      <c r="F20" s="12" t="str">
        <f>IF(入力用シート!I78&lt;&gt;"","○",IF(入力用シート!J78&lt;&gt;"","○",IF(入力用シート!O78&lt;&gt;"","〇","")))</f>
        <v/>
      </c>
      <c r="G20" s="12" t="str">
        <f>IF(入力用シート!M78&lt;&gt;"","○",IF(入力用シート!N78&lt;&gt;"","○",""))</f>
        <v/>
      </c>
      <c r="H20" s="35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24" customHeight="1" x14ac:dyDescent="0.3">
      <c r="A21" s="31"/>
      <c r="B21" s="12">
        <v>14</v>
      </c>
      <c r="C21" s="35" t="str">
        <f>入力用シート!E79&amp;""</f>
        <v/>
      </c>
      <c r="D21" s="35" t="str">
        <f>入力用シート!C79&amp;""</f>
        <v/>
      </c>
      <c r="E21" s="12" t="str">
        <f>IF(入力用シート!K79&lt;&gt;"","○",IF(入力用シート!L79&lt;&gt;"","○",""))</f>
        <v/>
      </c>
      <c r="F21" s="12" t="str">
        <f>IF(入力用シート!I79&lt;&gt;"","○",IF(入力用シート!J79&lt;&gt;"","○",IF(入力用シート!O79&lt;&gt;"","〇","")))</f>
        <v/>
      </c>
      <c r="G21" s="12" t="str">
        <f>IF(入力用シート!M79&lt;&gt;"","○",IF(入力用シート!N79&lt;&gt;"","○",""))</f>
        <v/>
      </c>
      <c r="H21" s="35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24" customHeight="1" x14ac:dyDescent="0.3">
      <c r="A22" s="31"/>
      <c r="B22" s="12">
        <v>15</v>
      </c>
      <c r="C22" s="35" t="str">
        <f>入力用シート!E80&amp;""</f>
        <v/>
      </c>
      <c r="D22" s="35" t="str">
        <f>入力用シート!C80&amp;""</f>
        <v/>
      </c>
      <c r="E22" s="12" t="str">
        <f>IF(入力用シート!K80&lt;&gt;"","○",IF(入力用シート!L80&lt;&gt;"","○",""))</f>
        <v/>
      </c>
      <c r="F22" s="12" t="str">
        <f>IF(入力用シート!I80&lt;&gt;"","○",IF(入力用シート!J80&lt;&gt;"","○",IF(入力用シート!O80&lt;&gt;"","〇","")))</f>
        <v/>
      </c>
      <c r="G22" s="12" t="str">
        <f>IF(入力用シート!M80&lt;&gt;"","○",IF(入力用シート!N80&lt;&gt;"","○",""))</f>
        <v/>
      </c>
      <c r="H22" s="35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24" customHeight="1" x14ac:dyDescent="0.3">
      <c r="A23" s="31"/>
      <c r="B23" s="12">
        <v>16</v>
      </c>
      <c r="C23" s="35" t="str">
        <f>入力用シート!E81&amp;""</f>
        <v/>
      </c>
      <c r="D23" s="35" t="str">
        <f>入力用シート!C81&amp;""</f>
        <v/>
      </c>
      <c r="E23" s="12" t="str">
        <f>IF(入力用シート!K81&lt;&gt;"","○",IF(入力用シート!L81&lt;&gt;"","○",""))</f>
        <v/>
      </c>
      <c r="F23" s="12" t="str">
        <f>IF(入力用シート!I81&lt;&gt;"","○",IF(入力用シート!J81&lt;&gt;"","○",IF(入力用シート!O81&lt;&gt;"","〇","")))</f>
        <v/>
      </c>
      <c r="G23" s="12" t="str">
        <f>IF(入力用シート!M81&lt;&gt;"","○",IF(入力用シート!N81&lt;&gt;"","○",""))</f>
        <v/>
      </c>
      <c r="H23" s="35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24" customHeight="1" x14ac:dyDescent="0.3">
      <c r="A24" s="31"/>
      <c r="B24" s="12">
        <v>17</v>
      </c>
      <c r="C24" s="35" t="str">
        <f>入力用シート!E82&amp;""</f>
        <v/>
      </c>
      <c r="D24" s="35" t="str">
        <f>入力用シート!C82&amp;""</f>
        <v/>
      </c>
      <c r="E24" s="12" t="str">
        <f>IF(入力用シート!K82&lt;&gt;"","○",IF(入力用シート!L82&lt;&gt;"","○",""))</f>
        <v/>
      </c>
      <c r="F24" s="12" t="str">
        <f>IF(入力用シート!I82&lt;&gt;"","○",IF(入力用シート!J82&lt;&gt;"","○",IF(入力用シート!O82&lt;&gt;"","〇","")))</f>
        <v/>
      </c>
      <c r="G24" s="12" t="str">
        <f>IF(入力用シート!M82&lt;&gt;"","○",IF(入力用シート!N82&lt;&gt;"","○",""))</f>
        <v/>
      </c>
      <c r="H24" s="35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24" customHeight="1" x14ac:dyDescent="0.3">
      <c r="A25" s="31"/>
      <c r="B25" s="12">
        <v>18</v>
      </c>
      <c r="C25" s="35" t="str">
        <f>入力用シート!E83&amp;""</f>
        <v/>
      </c>
      <c r="D25" s="35" t="str">
        <f>入力用シート!C83&amp;""</f>
        <v/>
      </c>
      <c r="E25" s="12" t="str">
        <f>IF(入力用シート!K83&lt;&gt;"","○",IF(入力用シート!L83&lt;&gt;"","○",""))</f>
        <v/>
      </c>
      <c r="F25" s="12" t="str">
        <f>IF(入力用シート!I83&lt;&gt;"","○",IF(入力用シート!J83&lt;&gt;"","○",IF(入力用シート!O83&lt;&gt;"","〇","")))</f>
        <v/>
      </c>
      <c r="G25" s="12" t="str">
        <f>IF(入力用シート!M83&lt;&gt;"","○",IF(入力用シート!N83&lt;&gt;"","○",""))</f>
        <v/>
      </c>
      <c r="H25" s="35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24" customHeight="1" x14ac:dyDescent="0.3">
      <c r="A26" s="31"/>
      <c r="B26" s="12">
        <v>19</v>
      </c>
      <c r="C26" s="35" t="str">
        <f>入力用シート!E84&amp;""</f>
        <v/>
      </c>
      <c r="D26" s="35" t="str">
        <f>入力用シート!C84&amp;""</f>
        <v/>
      </c>
      <c r="E26" s="12" t="str">
        <f>IF(入力用シート!K84&lt;&gt;"","○",IF(入力用シート!L84&lt;&gt;"","○",""))</f>
        <v/>
      </c>
      <c r="F26" s="12" t="str">
        <f>IF(入力用シート!I84&lt;&gt;"","○",IF(入力用シート!J84&lt;&gt;"","○",IF(入力用シート!O84&lt;&gt;"","〇","")))</f>
        <v/>
      </c>
      <c r="G26" s="12" t="str">
        <f>IF(入力用シート!M84&lt;&gt;"","○",IF(入力用シート!N84&lt;&gt;"","○",""))</f>
        <v/>
      </c>
      <c r="H26" s="35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24" customHeight="1" x14ac:dyDescent="0.3">
      <c r="A27" s="31"/>
      <c r="B27" s="12">
        <v>20</v>
      </c>
      <c r="C27" s="35" t="str">
        <f>入力用シート!E85&amp;""</f>
        <v/>
      </c>
      <c r="D27" s="35" t="str">
        <f>入力用シート!C85&amp;""</f>
        <v/>
      </c>
      <c r="E27" s="12" t="str">
        <f>IF(入力用シート!K85&lt;&gt;"","○",IF(入力用シート!L85&lt;&gt;"","○",""))</f>
        <v/>
      </c>
      <c r="F27" s="12" t="str">
        <f>IF(入力用シート!I85&lt;&gt;"","○",IF(入力用シート!J85&lt;&gt;"","○",IF(入力用シート!O85&lt;&gt;"","〇","")))</f>
        <v/>
      </c>
      <c r="G27" s="12" t="str">
        <f>IF(入力用シート!M85&lt;&gt;"","○",IF(入力用シート!N85&lt;&gt;"","○",""))</f>
        <v/>
      </c>
      <c r="H27" s="35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24" customHeight="1" x14ac:dyDescent="0.3">
      <c r="A28" s="31"/>
      <c r="B28" s="12">
        <v>21</v>
      </c>
      <c r="C28" s="35" t="str">
        <f>入力用シート!E86&amp;""</f>
        <v/>
      </c>
      <c r="D28" s="35" t="str">
        <f>入力用シート!C86&amp;""</f>
        <v/>
      </c>
      <c r="E28" s="12" t="str">
        <f>IF(入力用シート!K86&lt;&gt;"","○",IF(入力用シート!L86&lt;&gt;"","○",""))</f>
        <v/>
      </c>
      <c r="F28" s="12" t="str">
        <f>IF(入力用シート!I86&lt;&gt;"","○",IF(入力用シート!J86&lt;&gt;"","○",IF(入力用シート!O86&lt;&gt;"","〇","")))</f>
        <v/>
      </c>
      <c r="G28" s="12" t="str">
        <f>IF(入力用シート!M86&lt;&gt;"","○",IF(入力用シート!N86&lt;&gt;"","○",""))</f>
        <v/>
      </c>
      <c r="H28" s="35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24" customHeight="1" x14ac:dyDescent="0.3">
      <c r="A29" s="31"/>
      <c r="B29" s="12">
        <v>22</v>
      </c>
      <c r="C29" s="35" t="str">
        <f>入力用シート!E87&amp;""</f>
        <v/>
      </c>
      <c r="D29" s="35" t="str">
        <f>入力用シート!C87&amp;""</f>
        <v/>
      </c>
      <c r="E29" s="12" t="str">
        <f>IF(入力用シート!K87&lt;&gt;"","○",IF(入力用シート!L87&lt;&gt;"","○",""))</f>
        <v/>
      </c>
      <c r="F29" s="12" t="str">
        <f>IF(入力用シート!I87&lt;&gt;"","○",IF(入力用シート!J87&lt;&gt;"","○",IF(入力用シート!O87&lt;&gt;"","〇","")))</f>
        <v/>
      </c>
      <c r="G29" s="12" t="str">
        <f>IF(入力用シート!M87&lt;&gt;"","○",IF(入力用シート!N87&lt;&gt;"","○",""))</f>
        <v/>
      </c>
      <c r="H29" s="35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24" customHeight="1" x14ac:dyDescent="0.3">
      <c r="A30" s="31"/>
      <c r="B30" s="12">
        <v>23</v>
      </c>
      <c r="C30" s="35" t="str">
        <f>入力用シート!E88&amp;""</f>
        <v/>
      </c>
      <c r="D30" s="35" t="str">
        <f>入力用シート!C88&amp;""</f>
        <v/>
      </c>
      <c r="E30" s="12" t="str">
        <f>IF(入力用シート!K88&lt;&gt;"","○",IF(入力用シート!L88&lt;&gt;"","○",""))</f>
        <v/>
      </c>
      <c r="F30" s="12" t="str">
        <f>IF(入力用シート!I88&lt;&gt;"","○",IF(入力用シート!J88&lt;&gt;"","○",IF(入力用シート!O88&lt;&gt;"","〇","")))</f>
        <v/>
      </c>
      <c r="G30" s="12" t="str">
        <f>IF(入力用シート!M88&lt;&gt;"","○",IF(入力用シート!N88&lt;&gt;"","○",""))</f>
        <v/>
      </c>
      <c r="H30" s="35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24" customHeight="1" x14ac:dyDescent="0.3">
      <c r="A31" s="31"/>
      <c r="B31" s="12">
        <v>24</v>
      </c>
      <c r="C31" s="35" t="str">
        <f>入力用シート!E89&amp;""</f>
        <v/>
      </c>
      <c r="D31" s="35" t="str">
        <f>入力用シート!C89&amp;""</f>
        <v/>
      </c>
      <c r="E31" s="12" t="str">
        <f>IF(入力用シート!K89&lt;&gt;"","○",IF(入力用シート!L89&lt;&gt;"","○",""))</f>
        <v/>
      </c>
      <c r="F31" s="12" t="str">
        <f>IF(入力用シート!I89&lt;&gt;"","○",IF(入力用シート!J89&lt;&gt;"","○",IF(入力用シート!O89&lt;&gt;"","〇","")))</f>
        <v/>
      </c>
      <c r="G31" s="12" t="str">
        <f>IF(入力用シート!M89&lt;&gt;"","○",IF(入力用シート!N89&lt;&gt;"","○",""))</f>
        <v/>
      </c>
      <c r="H31" s="35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24" customHeight="1" x14ac:dyDescent="0.3">
      <c r="A32" s="31"/>
      <c r="B32" s="12">
        <v>25</v>
      </c>
      <c r="C32" s="35" t="str">
        <f>入力用シート!E90&amp;""</f>
        <v/>
      </c>
      <c r="D32" s="35" t="str">
        <f>入力用シート!C90&amp;""</f>
        <v/>
      </c>
      <c r="E32" s="12" t="str">
        <f>IF(入力用シート!K90&lt;&gt;"","○",IF(入力用シート!L90&lt;&gt;"","○",""))</f>
        <v/>
      </c>
      <c r="F32" s="12" t="str">
        <f>IF(入力用シート!I90&lt;&gt;"","○",IF(入力用シート!J90&lt;&gt;"","○",IF(入力用シート!O90&lt;&gt;"","〇","")))</f>
        <v/>
      </c>
      <c r="G32" s="12" t="str">
        <f>IF(入力用シート!M90&lt;&gt;"","○",IF(入力用シート!N90&lt;&gt;"","○",""))</f>
        <v/>
      </c>
      <c r="H32" s="35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24" customHeight="1" x14ac:dyDescent="0.3">
      <c r="A33" s="31"/>
      <c r="B33" s="144" t="s">
        <v>93</v>
      </c>
      <c r="C33" s="64"/>
      <c r="D33" s="64"/>
      <c r="E33" s="64"/>
      <c r="F33" s="64"/>
      <c r="G33" s="64"/>
      <c r="H33" s="64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customHeight="1" x14ac:dyDescent="0.3">
      <c r="A34" s="31"/>
      <c r="B34" s="31"/>
      <c r="C34" s="31"/>
      <c r="D34" s="31"/>
      <c r="E34" s="31"/>
      <c r="F34" s="31"/>
      <c r="G34" s="31"/>
      <c r="H34" s="61" t="s">
        <v>82</v>
      </c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24" customHeight="1" x14ac:dyDescent="0.3">
      <c r="A35" s="31"/>
      <c r="B35" s="95" t="str">
        <f>B2</f>
        <v>令和８年度東北中学校体育大会　第６３回東北中学校スキー大会</v>
      </c>
      <c r="C35" s="64"/>
      <c r="D35" s="64"/>
      <c r="E35" s="64"/>
      <c r="F35" s="64"/>
      <c r="G35" s="64"/>
      <c r="H35" s="64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24" customHeight="1" x14ac:dyDescent="0.3">
      <c r="A36" s="31"/>
      <c r="B36" s="145" t="s">
        <v>83</v>
      </c>
      <c r="C36" s="64"/>
      <c r="D36" s="64"/>
      <c r="E36" s="64"/>
      <c r="F36" s="64"/>
      <c r="G36" s="64"/>
      <c r="H36" s="64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24" customHeight="1" x14ac:dyDescent="0.3">
      <c r="A37" s="31"/>
      <c r="B37" s="31"/>
      <c r="C37" s="12" t="s">
        <v>15</v>
      </c>
      <c r="D37" s="12" t="str">
        <f>入力用シート!D3&amp;""</f>
        <v/>
      </c>
      <c r="E37" s="33" t="s">
        <v>96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24" customHeight="1" x14ac:dyDescent="0.3">
      <c r="A38" s="31"/>
      <c r="B38" s="31"/>
      <c r="C38" s="31"/>
      <c r="D38" s="31"/>
      <c r="E38" s="31"/>
      <c r="F38" s="31"/>
      <c r="G38" s="31"/>
      <c r="H38" s="32" t="s">
        <v>94</v>
      </c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24" customHeight="1" x14ac:dyDescent="0.3">
      <c r="A39" s="31"/>
      <c r="B39" s="127" t="s">
        <v>86</v>
      </c>
      <c r="C39" s="127" t="s">
        <v>20</v>
      </c>
      <c r="D39" s="127" t="s">
        <v>87</v>
      </c>
      <c r="E39" s="72" t="s">
        <v>88</v>
      </c>
      <c r="F39" s="66"/>
      <c r="G39" s="67"/>
      <c r="H39" s="127" t="s">
        <v>89</v>
      </c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24" customHeight="1" x14ac:dyDescent="0.3">
      <c r="A40" s="31"/>
      <c r="B40" s="104"/>
      <c r="C40" s="104"/>
      <c r="D40" s="104"/>
      <c r="E40" s="12" t="s">
        <v>90</v>
      </c>
      <c r="F40" s="12" t="s">
        <v>91</v>
      </c>
      <c r="G40" s="12" t="s">
        <v>92</v>
      </c>
      <c r="H40" s="104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24" customHeight="1" x14ac:dyDescent="0.3">
      <c r="A41" s="31"/>
      <c r="B41" s="12">
        <v>26</v>
      </c>
      <c r="C41" s="35" t="str">
        <f>入力用シート!E91&amp;""</f>
        <v/>
      </c>
      <c r="D41" s="35" t="str">
        <f>入力用シート!C91&amp;""</f>
        <v/>
      </c>
      <c r="E41" s="12" t="str">
        <f>IF(入力用シート!K91&lt;&gt;"","○",IF(入力用シート!L91&lt;&gt;"","○",""))</f>
        <v/>
      </c>
      <c r="F41" s="12" t="str">
        <f>IF(入力用シート!I91&lt;&gt;"","○",IF(入力用シート!J91&lt;&gt;"","○",IF(入力用シート!O91&lt;&gt;"","〇","")))</f>
        <v/>
      </c>
      <c r="G41" s="12" t="str">
        <f>IF(入力用シート!M91&lt;&gt;"","○",IF(入力用シート!N91&lt;&gt;"","○",""))</f>
        <v/>
      </c>
      <c r="H41" s="35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24" customHeight="1" x14ac:dyDescent="0.3">
      <c r="A42" s="31"/>
      <c r="B42" s="12">
        <v>27</v>
      </c>
      <c r="C42" s="35" t="str">
        <f>入力用シート!E92&amp;""</f>
        <v/>
      </c>
      <c r="D42" s="35" t="str">
        <f>入力用シート!C92&amp;""</f>
        <v/>
      </c>
      <c r="E42" s="12" t="str">
        <f>IF(入力用シート!K92&lt;&gt;"","○",IF(入力用シート!L92&lt;&gt;"","○",""))</f>
        <v/>
      </c>
      <c r="F42" s="12" t="str">
        <f>IF(入力用シート!I92&lt;&gt;"","○",IF(入力用シート!J92&lt;&gt;"","○",IF(入力用シート!O92&lt;&gt;"","〇","")))</f>
        <v/>
      </c>
      <c r="G42" s="12" t="str">
        <f>IF(入力用シート!M92&lt;&gt;"","○",IF(入力用シート!N92&lt;&gt;"","○",""))</f>
        <v/>
      </c>
      <c r="H42" s="35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24" customHeight="1" x14ac:dyDescent="0.3">
      <c r="A43" s="31"/>
      <c r="B43" s="12">
        <v>28</v>
      </c>
      <c r="C43" s="35" t="str">
        <f>入力用シート!E93&amp;""</f>
        <v/>
      </c>
      <c r="D43" s="35" t="str">
        <f>入力用シート!C93&amp;""</f>
        <v/>
      </c>
      <c r="E43" s="12" t="str">
        <f>IF(入力用シート!K93&lt;&gt;"","○",IF(入力用シート!L93&lt;&gt;"","○",""))</f>
        <v/>
      </c>
      <c r="F43" s="12" t="str">
        <f>IF(入力用シート!I93&lt;&gt;"","○",IF(入力用シート!J93&lt;&gt;"","○",IF(入力用シート!O93&lt;&gt;"","〇","")))</f>
        <v/>
      </c>
      <c r="G43" s="12" t="str">
        <f>IF(入力用シート!M93&lt;&gt;"","○",IF(入力用シート!N93&lt;&gt;"","○",""))</f>
        <v/>
      </c>
      <c r="H43" s="35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24" customHeight="1" x14ac:dyDescent="0.3">
      <c r="A44" s="31"/>
      <c r="B44" s="12">
        <v>29</v>
      </c>
      <c r="C44" s="35" t="str">
        <f>入力用シート!E94&amp;""</f>
        <v/>
      </c>
      <c r="D44" s="35" t="str">
        <f>入力用シート!C94&amp;""</f>
        <v/>
      </c>
      <c r="E44" s="12" t="str">
        <f>IF(入力用シート!K94&lt;&gt;"","○",IF(入力用シート!L94&lt;&gt;"","○",""))</f>
        <v/>
      </c>
      <c r="F44" s="12" t="str">
        <f>IF(入力用シート!I94&lt;&gt;"","○",IF(入力用シート!J94&lt;&gt;"","○",IF(入力用シート!O94&lt;&gt;"","〇","")))</f>
        <v/>
      </c>
      <c r="G44" s="12" t="str">
        <f>IF(入力用シート!M94&lt;&gt;"","○",IF(入力用シート!N94&lt;&gt;"","○",""))</f>
        <v/>
      </c>
      <c r="H44" s="35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24" customHeight="1" x14ac:dyDescent="0.3">
      <c r="A45" s="31"/>
      <c r="B45" s="12">
        <v>30</v>
      </c>
      <c r="C45" s="35" t="str">
        <f>入力用シート!E95&amp;""</f>
        <v/>
      </c>
      <c r="D45" s="35" t="str">
        <f>入力用シート!C95&amp;""</f>
        <v/>
      </c>
      <c r="E45" s="12" t="str">
        <f>IF(入力用シート!K95&lt;&gt;"","○",IF(入力用シート!L95&lt;&gt;"","○",""))</f>
        <v/>
      </c>
      <c r="F45" s="12" t="str">
        <f>IF(入力用シート!I95&lt;&gt;"","○",IF(入力用シート!J95&lt;&gt;"","○",IF(入力用シート!O95&lt;&gt;"","〇","")))</f>
        <v/>
      </c>
      <c r="G45" s="12" t="str">
        <f>IF(入力用シート!M95&lt;&gt;"","○",IF(入力用シート!N95&lt;&gt;"","○",""))</f>
        <v/>
      </c>
      <c r="H45" s="35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24" customHeight="1" x14ac:dyDescent="0.3">
      <c r="A46" s="31"/>
      <c r="B46" s="12">
        <v>31</v>
      </c>
      <c r="C46" s="35" t="str">
        <f>入力用シート!E96&amp;""</f>
        <v/>
      </c>
      <c r="D46" s="35" t="str">
        <f>入力用シート!C96&amp;""</f>
        <v/>
      </c>
      <c r="E46" s="12" t="str">
        <f>IF(入力用シート!K96&lt;&gt;"","○",IF(入力用シート!L96&lt;&gt;"","○",""))</f>
        <v/>
      </c>
      <c r="F46" s="12" t="str">
        <f>IF(入力用シート!I96&lt;&gt;"","○",IF(入力用シート!J96&lt;&gt;"","○",IF(入力用シート!O96&lt;&gt;"","〇","")))</f>
        <v/>
      </c>
      <c r="G46" s="12" t="str">
        <f>IF(入力用シート!M96&lt;&gt;"","○",IF(入力用シート!N96&lt;&gt;"","○",""))</f>
        <v/>
      </c>
      <c r="H46" s="35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24" customHeight="1" x14ac:dyDescent="0.3">
      <c r="A47" s="31"/>
      <c r="B47" s="12">
        <v>32</v>
      </c>
      <c r="C47" s="35" t="str">
        <f>入力用シート!E97&amp;""</f>
        <v/>
      </c>
      <c r="D47" s="35" t="str">
        <f>入力用シート!C97&amp;""</f>
        <v/>
      </c>
      <c r="E47" s="12" t="str">
        <f>IF(入力用シート!K97&lt;&gt;"","○",IF(入力用シート!L97&lt;&gt;"","○",""))</f>
        <v/>
      </c>
      <c r="F47" s="12" t="str">
        <f>IF(入力用シート!I97&lt;&gt;"","○",IF(入力用シート!J97&lt;&gt;"","○",IF(入力用シート!O97&lt;&gt;"","〇","")))</f>
        <v/>
      </c>
      <c r="G47" s="12" t="str">
        <f>IF(入力用シート!M97&lt;&gt;"","○",IF(入力用シート!N97&lt;&gt;"","○",""))</f>
        <v/>
      </c>
      <c r="H47" s="35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24" customHeight="1" x14ac:dyDescent="0.3">
      <c r="A48" s="31"/>
      <c r="B48" s="12">
        <v>33</v>
      </c>
      <c r="C48" s="35" t="str">
        <f>入力用シート!E98&amp;""</f>
        <v/>
      </c>
      <c r="D48" s="35" t="str">
        <f>入力用シート!C98&amp;""</f>
        <v/>
      </c>
      <c r="E48" s="12" t="str">
        <f>IF(入力用シート!K98&lt;&gt;"","○",IF(入力用シート!L98&lt;&gt;"","○",""))</f>
        <v/>
      </c>
      <c r="F48" s="12" t="str">
        <f>IF(入力用シート!I98&lt;&gt;"","○",IF(入力用シート!J98&lt;&gt;"","○",IF(入力用シート!O98&lt;&gt;"","〇","")))</f>
        <v/>
      </c>
      <c r="G48" s="12" t="str">
        <f>IF(入力用シート!M98&lt;&gt;"","○",IF(入力用シート!N98&lt;&gt;"","○",""))</f>
        <v/>
      </c>
      <c r="H48" s="35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24" customHeight="1" x14ac:dyDescent="0.3">
      <c r="A49" s="31"/>
      <c r="B49" s="12">
        <v>34</v>
      </c>
      <c r="C49" s="35" t="str">
        <f>入力用シート!E99&amp;""</f>
        <v/>
      </c>
      <c r="D49" s="35" t="str">
        <f>入力用シート!C99&amp;""</f>
        <v/>
      </c>
      <c r="E49" s="12" t="str">
        <f>IF(入力用シート!K99&lt;&gt;"","○",IF(入力用シート!L99&lt;&gt;"","○",""))</f>
        <v/>
      </c>
      <c r="F49" s="12" t="str">
        <f>IF(入力用シート!I99&lt;&gt;"","○",IF(入力用シート!J99&lt;&gt;"","○",IF(入力用シート!O99&lt;&gt;"","〇","")))</f>
        <v/>
      </c>
      <c r="G49" s="12" t="str">
        <f>IF(入力用シート!M99&lt;&gt;"","○",IF(入力用シート!N99&lt;&gt;"","○",""))</f>
        <v/>
      </c>
      <c r="H49" s="35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24" customHeight="1" x14ac:dyDescent="0.3">
      <c r="A50" s="31"/>
      <c r="B50" s="12">
        <v>35</v>
      </c>
      <c r="C50" s="35" t="str">
        <f>入力用シート!E100&amp;""</f>
        <v/>
      </c>
      <c r="D50" s="35" t="str">
        <f>入力用シート!C100&amp;""</f>
        <v/>
      </c>
      <c r="E50" s="12" t="str">
        <f>IF(入力用シート!K100&lt;&gt;"","○",IF(入力用シート!L100&lt;&gt;"","○",""))</f>
        <v/>
      </c>
      <c r="F50" s="12" t="str">
        <f>IF(入力用シート!I100&lt;&gt;"","○",IF(入力用シート!J100&lt;&gt;"","○",IF(入力用シート!O100&lt;&gt;"","〇","")))</f>
        <v/>
      </c>
      <c r="G50" s="12" t="str">
        <f>IF(入力用シート!M100&lt;&gt;"","○",IF(入力用シート!N100&lt;&gt;"","○",""))</f>
        <v/>
      </c>
      <c r="H50" s="35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24" customHeight="1" x14ac:dyDescent="0.3">
      <c r="A51" s="31"/>
      <c r="B51" s="12">
        <v>36</v>
      </c>
      <c r="C51" s="35" t="str">
        <f>入力用シート!E101&amp;""</f>
        <v/>
      </c>
      <c r="D51" s="35" t="str">
        <f>入力用シート!C101&amp;""</f>
        <v/>
      </c>
      <c r="E51" s="12" t="str">
        <f>IF(入力用シート!K101&lt;&gt;"","○",IF(入力用シート!L101&lt;&gt;"","○",""))</f>
        <v/>
      </c>
      <c r="F51" s="12" t="str">
        <f>IF(入力用シート!I101&lt;&gt;"","○",IF(入力用シート!J101&lt;&gt;"","○",IF(入力用シート!O101&lt;&gt;"","〇","")))</f>
        <v/>
      </c>
      <c r="G51" s="12" t="str">
        <f>IF(入力用シート!M101&lt;&gt;"","○",IF(入力用シート!N101&lt;&gt;"","○",""))</f>
        <v/>
      </c>
      <c r="H51" s="35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24" customHeight="1" x14ac:dyDescent="0.3">
      <c r="A52" s="31"/>
      <c r="B52" s="12">
        <v>37</v>
      </c>
      <c r="C52" s="35" t="str">
        <f>入力用シート!E102&amp;""</f>
        <v/>
      </c>
      <c r="D52" s="35" t="str">
        <f>入力用シート!C102&amp;""</f>
        <v/>
      </c>
      <c r="E52" s="12" t="str">
        <f>IF(入力用シート!K102&lt;&gt;"","○",IF(入力用シート!L102&lt;&gt;"","○",""))</f>
        <v/>
      </c>
      <c r="F52" s="12" t="str">
        <f>IF(入力用シート!I102&lt;&gt;"","○",IF(入力用シート!J102&lt;&gt;"","○",IF(入力用シート!O102&lt;&gt;"","〇","")))</f>
        <v/>
      </c>
      <c r="G52" s="12" t="str">
        <f>IF(入力用シート!M102&lt;&gt;"","○",IF(入力用シート!N102&lt;&gt;"","○",""))</f>
        <v/>
      </c>
      <c r="H52" s="35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24" customHeight="1" x14ac:dyDescent="0.3">
      <c r="A53" s="31"/>
      <c r="B53" s="12">
        <v>38</v>
      </c>
      <c r="C53" s="35" t="str">
        <f>入力用シート!E103&amp;""</f>
        <v/>
      </c>
      <c r="D53" s="35" t="str">
        <f>入力用シート!C103&amp;""</f>
        <v/>
      </c>
      <c r="E53" s="12" t="str">
        <f>IF(入力用シート!K103&lt;&gt;"","○",IF(入力用シート!L103&lt;&gt;"","○",""))</f>
        <v/>
      </c>
      <c r="F53" s="12" t="str">
        <f>IF(入力用シート!I103&lt;&gt;"","○",IF(入力用シート!J103&lt;&gt;"","○",IF(入力用シート!O103&lt;&gt;"","〇","")))</f>
        <v/>
      </c>
      <c r="G53" s="12" t="str">
        <f>IF(入力用シート!M103&lt;&gt;"","○",IF(入力用シート!N103&lt;&gt;"","○",""))</f>
        <v/>
      </c>
      <c r="H53" s="35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24" customHeight="1" x14ac:dyDescent="0.3">
      <c r="A54" s="31"/>
      <c r="B54" s="12">
        <v>39</v>
      </c>
      <c r="C54" s="35" t="str">
        <f>入力用シート!E104&amp;""</f>
        <v/>
      </c>
      <c r="D54" s="35" t="str">
        <f>入力用シート!C104&amp;""</f>
        <v/>
      </c>
      <c r="E54" s="12" t="str">
        <f>IF(入力用シート!K104&lt;&gt;"","○",IF(入力用シート!L104&lt;&gt;"","○",""))</f>
        <v/>
      </c>
      <c r="F54" s="12" t="str">
        <f>IF(入力用シート!I104&lt;&gt;"","○",IF(入力用シート!J104&lt;&gt;"","○",IF(入力用シート!O104&lt;&gt;"","〇","")))</f>
        <v/>
      </c>
      <c r="G54" s="12" t="str">
        <f>IF(入力用シート!M104&lt;&gt;"","○",IF(入力用シート!N104&lt;&gt;"","○",""))</f>
        <v/>
      </c>
      <c r="H54" s="35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24" customHeight="1" x14ac:dyDescent="0.3">
      <c r="A55" s="31"/>
      <c r="B55" s="12">
        <v>40</v>
      </c>
      <c r="C55" s="35" t="str">
        <f>入力用シート!E105&amp;""</f>
        <v/>
      </c>
      <c r="D55" s="35" t="str">
        <f>入力用シート!C105&amp;""</f>
        <v/>
      </c>
      <c r="E55" s="12" t="str">
        <f>IF(入力用シート!K105&lt;&gt;"","○",IF(入力用シート!L105&lt;&gt;"","○",""))</f>
        <v/>
      </c>
      <c r="F55" s="12" t="str">
        <f>IF(入力用シート!I105&lt;&gt;"","○",IF(入力用シート!J105&lt;&gt;"","○",IF(入力用シート!O105&lt;&gt;"","〇","")))</f>
        <v/>
      </c>
      <c r="G55" s="12" t="str">
        <f>IF(入力用シート!M105&lt;&gt;"","○",IF(入力用シート!N105&lt;&gt;"","○",""))</f>
        <v/>
      </c>
      <c r="H55" s="35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24" customHeight="1" x14ac:dyDescent="0.3">
      <c r="A56" s="31"/>
      <c r="B56" s="12">
        <v>41</v>
      </c>
      <c r="C56" s="35"/>
      <c r="D56" s="35"/>
      <c r="E56" s="12"/>
      <c r="F56" s="12"/>
      <c r="G56" s="12"/>
      <c r="H56" s="35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24" customHeight="1" x14ac:dyDescent="0.3">
      <c r="A57" s="31"/>
      <c r="B57" s="12">
        <v>42</v>
      </c>
      <c r="C57" s="35"/>
      <c r="D57" s="35"/>
      <c r="E57" s="12"/>
      <c r="F57" s="12"/>
      <c r="G57" s="12"/>
      <c r="H57" s="35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24" customHeight="1" x14ac:dyDescent="0.3">
      <c r="A58" s="31"/>
      <c r="B58" s="12">
        <v>43</v>
      </c>
      <c r="C58" s="35"/>
      <c r="D58" s="35"/>
      <c r="E58" s="12"/>
      <c r="F58" s="12"/>
      <c r="G58" s="12"/>
      <c r="H58" s="35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24" customHeight="1" x14ac:dyDescent="0.3">
      <c r="A59" s="31"/>
      <c r="B59" s="12">
        <v>44</v>
      </c>
      <c r="C59" s="35"/>
      <c r="D59" s="35"/>
      <c r="E59" s="12"/>
      <c r="F59" s="12"/>
      <c r="G59" s="12"/>
      <c r="H59" s="35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24" customHeight="1" x14ac:dyDescent="0.3">
      <c r="A60" s="31"/>
      <c r="B60" s="12">
        <v>45</v>
      </c>
      <c r="C60" s="35"/>
      <c r="D60" s="35"/>
      <c r="E60" s="12"/>
      <c r="F60" s="12"/>
      <c r="G60" s="12"/>
      <c r="H60" s="35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24" customHeight="1" x14ac:dyDescent="0.3">
      <c r="A61" s="31"/>
      <c r="B61" s="12">
        <v>46</v>
      </c>
      <c r="C61" s="35"/>
      <c r="D61" s="35"/>
      <c r="E61" s="12"/>
      <c r="F61" s="12"/>
      <c r="G61" s="12"/>
      <c r="H61" s="35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24" customHeight="1" x14ac:dyDescent="0.3">
      <c r="A62" s="31"/>
      <c r="B62" s="12">
        <v>47</v>
      </c>
      <c r="C62" s="35"/>
      <c r="D62" s="35"/>
      <c r="E62" s="12"/>
      <c r="F62" s="12"/>
      <c r="G62" s="12"/>
      <c r="H62" s="35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24" customHeight="1" x14ac:dyDescent="0.3">
      <c r="A63" s="31"/>
      <c r="B63" s="12">
        <v>48</v>
      </c>
      <c r="C63" s="35"/>
      <c r="D63" s="35"/>
      <c r="E63" s="12"/>
      <c r="F63" s="12"/>
      <c r="G63" s="12"/>
      <c r="H63" s="35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24" customHeight="1" x14ac:dyDescent="0.3">
      <c r="A64" s="31"/>
      <c r="B64" s="12">
        <v>49</v>
      </c>
      <c r="C64" s="35"/>
      <c r="D64" s="35"/>
      <c r="E64" s="12"/>
      <c r="F64" s="12"/>
      <c r="G64" s="12"/>
      <c r="H64" s="35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24" customHeight="1" x14ac:dyDescent="0.3">
      <c r="A65" s="31"/>
      <c r="B65" s="12">
        <v>50</v>
      </c>
      <c r="C65" s="35"/>
      <c r="D65" s="35"/>
      <c r="E65" s="12"/>
      <c r="F65" s="12"/>
      <c r="G65" s="12"/>
      <c r="H65" s="35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24" customHeight="1" x14ac:dyDescent="0.3">
      <c r="A66" s="31"/>
      <c r="B66" s="144" t="s">
        <v>93</v>
      </c>
      <c r="C66" s="64"/>
      <c r="D66" s="64"/>
      <c r="E66" s="64"/>
      <c r="F66" s="64"/>
      <c r="G66" s="64"/>
      <c r="H66" s="64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24" customHeight="1" x14ac:dyDescent="0.3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24" customHeight="1" x14ac:dyDescent="0.3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24" customHeight="1" x14ac:dyDescent="0.3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24" customHeight="1" x14ac:dyDescent="0.3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24" customHeight="1" x14ac:dyDescent="0.3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24" customHeight="1" x14ac:dyDescent="0.3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24" customHeight="1" x14ac:dyDescent="0.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24" customHeight="1" x14ac:dyDescent="0.3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24" customHeight="1" x14ac:dyDescent="0.3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24" customHeight="1" x14ac:dyDescent="0.3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24" customHeight="1" x14ac:dyDescent="0.3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24" customHeight="1" x14ac:dyDescent="0.3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24" customHeight="1" x14ac:dyDescent="0.3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24" customHeight="1" x14ac:dyDescent="0.3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24" customHeight="1" x14ac:dyDescent="0.3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24" customHeight="1" x14ac:dyDescent="0.3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24" customHeight="1" x14ac:dyDescent="0.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24" customHeight="1" x14ac:dyDescent="0.3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24" customHeight="1" x14ac:dyDescent="0.3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24" customHeight="1" x14ac:dyDescent="0.3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24" customHeight="1" x14ac:dyDescent="0.3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24" customHeight="1" x14ac:dyDescent="0.3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24" customHeight="1" x14ac:dyDescent="0.3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24" customHeight="1" x14ac:dyDescent="0.3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24" customHeight="1" x14ac:dyDescent="0.3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24" customHeight="1" x14ac:dyDescent="0.3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24" customHeight="1" x14ac:dyDescent="0.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24" customHeight="1" x14ac:dyDescent="0.3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24" customHeight="1" x14ac:dyDescent="0.3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24" customHeight="1" x14ac:dyDescent="0.3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24" customHeight="1" x14ac:dyDescent="0.3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24" customHeight="1" x14ac:dyDescent="0.3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24" customHeight="1" x14ac:dyDescent="0.3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24" customHeight="1" x14ac:dyDescent="0.3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24" customHeight="1" x14ac:dyDescent="0.3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24" customHeight="1" x14ac:dyDescent="0.3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24" customHeight="1" x14ac:dyDescent="0.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24" customHeight="1" x14ac:dyDescent="0.3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24" customHeight="1" x14ac:dyDescent="0.3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24" customHeight="1" x14ac:dyDescent="0.3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24" customHeight="1" x14ac:dyDescent="0.3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24" customHeight="1" x14ac:dyDescent="0.3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24" customHeight="1" x14ac:dyDescent="0.3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24" customHeight="1" x14ac:dyDescent="0.3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24" customHeight="1" x14ac:dyDescent="0.3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24" customHeight="1" x14ac:dyDescent="0.3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24" customHeight="1" x14ac:dyDescent="0.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24" customHeight="1" x14ac:dyDescent="0.3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24" customHeight="1" x14ac:dyDescent="0.3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24" customHeight="1" x14ac:dyDescent="0.3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24" customHeight="1" x14ac:dyDescent="0.3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24" customHeight="1" x14ac:dyDescent="0.3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24" customHeight="1" x14ac:dyDescent="0.3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24" customHeight="1" x14ac:dyDescent="0.3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24" customHeight="1" x14ac:dyDescent="0.3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24" customHeight="1" x14ac:dyDescent="0.3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24" customHeight="1" x14ac:dyDescent="0.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24" customHeight="1" x14ac:dyDescent="0.3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24" customHeight="1" x14ac:dyDescent="0.3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24" customHeight="1" x14ac:dyDescent="0.3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24" customHeight="1" x14ac:dyDescent="0.3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24" customHeight="1" x14ac:dyDescent="0.3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24" customHeight="1" x14ac:dyDescent="0.3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24" customHeight="1" x14ac:dyDescent="0.3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24" customHeight="1" x14ac:dyDescent="0.3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24" customHeight="1" x14ac:dyDescent="0.3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24" customHeight="1" x14ac:dyDescent="0.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24" customHeight="1" x14ac:dyDescent="0.3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24" customHeight="1" x14ac:dyDescent="0.3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24" customHeight="1" x14ac:dyDescent="0.3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24" customHeight="1" x14ac:dyDescent="0.3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24" customHeight="1" x14ac:dyDescent="0.3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24" customHeight="1" x14ac:dyDescent="0.3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24" customHeight="1" x14ac:dyDescent="0.3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24" customHeight="1" x14ac:dyDescent="0.3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24" customHeight="1" x14ac:dyDescent="0.3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24" customHeight="1" x14ac:dyDescent="0.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24" customHeight="1" x14ac:dyDescent="0.3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24" customHeight="1" x14ac:dyDescent="0.3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24" customHeight="1" x14ac:dyDescent="0.3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24" customHeight="1" x14ac:dyDescent="0.3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24" customHeight="1" x14ac:dyDescent="0.3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24" customHeight="1" x14ac:dyDescent="0.3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24" customHeight="1" x14ac:dyDescent="0.3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24" customHeight="1" x14ac:dyDescent="0.3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24" customHeight="1" x14ac:dyDescent="0.3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24" customHeight="1" x14ac:dyDescent="0.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24" customHeight="1" x14ac:dyDescent="0.3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24" customHeight="1" x14ac:dyDescent="0.3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24" customHeight="1" x14ac:dyDescent="0.3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24" customHeight="1" x14ac:dyDescent="0.3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24" customHeight="1" x14ac:dyDescent="0.3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24" customHeight="1" x14ac:dyDescent="0.3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24" customHeight="1" x14ac:dyDescent="0.3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24" customHeight="1" x14ac:dyDescent="0.3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24" customHeight="1" x14ac:dyDescent="0.3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24" customHeight="1" x14ac:dyDescent="0.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24" customHeight="1" x14ac:dyDescent="0.3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24" customHeight="1" x14ac:dyDescent="0.3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24" customHeight="1" x14ac:dyDescent="0.3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24" customHeight="1" x14ac:dyDescent="0.3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24" customHeight="1" x14ac:dyDescent="0.3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24" customHeight="1" x14ac:dyDescent="0.3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24" customHeight="1" x14ac:dyDescent="0.3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24" customHeight="1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24" customHeight="1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24" customHeight="1" x14ac:dyDescent="0.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24" customHeight="1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24" customHeight="1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24" customHeight="1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24" customHeight="1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24" customHeight="1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24" customHeight="1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24" customHeight="1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24" customHeight="1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24" customHeight="1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24" customHeight="1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24" customHeight="1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24" customHeight="1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24" customHeight="1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24" customHeight="1" x14ac:dyDescent="0.3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24" customHeight="1" x14ac:dyDescent="0.3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24" customHeight="1" x14ac:dyDescent="0.3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24" customHeight="1" x14ac:dyDescent="0.3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24" customHeight="1" x14ac:dyDescent="0.3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24" customHeight="1" x14ac:dyDescent="0.3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24" customHeight="1" x14ac:dyDescent="0.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24" customHeight="1" x14ac:dyDescent="0.3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24" customHeight="1" x14ac:dyDescent="0.3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24" customHeight="1" x14ac:dyDescent="0.3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24" customHeight="1" x14ac:dyDescent="0.3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24" customHeight="1" x14ac:dyDescent="0.3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24" customHeight="1" x14ac:dyDescent="0.3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24" customHeight="1" x14ac:dyDescent="0.3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24" customHeight="1" x14ac:dyDescent="0.3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24" customHeight="1" x14ac:dyDescent="0.3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24" customHeight="1" x14ac:dyDescent="0.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24" customHeight="1" x14ac:dyDescent="0.3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24" customHeight="1" x14ac:dyDescent="0.3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24" customHeight="1" x14ac:dyDescent="0.3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24" customHeight="1" x14ac:dyDescent="0.3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24" customHeight="1" x14ac:dyDescent="0.3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24" customHeight="1" x14ac:dyDescent="0.3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24" customHeight="1" x14ac:dyDescent="0.3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24" customHeight="1" x14ac:dyDescent="0.3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24" customHeight="1" x14ac:dyDescent="0.3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24" customHeight="1" x14ac:dyDescent="0.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24" customHeight="1" x14ac:dyDescent="0.3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24" customHeight="1" x14ac:dyDescent="0.3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24" customHeight="1" x14ac:dyDescent="0.3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24" customHeight="1" x14ac:dyDescent="0.3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24" customHeight="1" x14ac:dyDescent="0.3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24" customHeight="1" x14ac:dyDescent="0.3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24" customHeight="1" x14ac:dyDescent="0.3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24" customHeight="1" x14ac:dyDescent="0.3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24" customHeight="1" x14ac:dyDescent="0.3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24" customHeight="1" x14ac:dyDescent="0.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24" customHeight="1" x14ac:dyDescent="0.3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24" customHeight="1" x14ac:dyDescent="0.3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24" customHeight="1" x14ac:dyDescent="0.3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24" customHeight="1" x14ac:dyDescent="0.3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24" customHeight="1" x14ac:dyDescent="0.3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24" customHeight="1" x14ac:dyDescent="0.3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24" customHeight="1" x14ac:dyDescent="0.3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24" customHeight="1" x14ac:dyDescent="0.3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24" customHeight="1" x14ac:dyDescent="0.3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24" customHeight="1" x14ac:dyDescent="0.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24" customHeight="1" x14ac:dyDescent="0.3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24" customHeight="1" x14ac:dyDescent="0.3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24" customHeight="1" x14ac:dyDescent="0.3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24" customHeight="1" x14ac:dyDescent="0.3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24" customHeight="1" x14ac:dyDescent="0.3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24" customHeight="1" x14ac:dyDescent="0.3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24" customHeight="1" x14ac:dyDescent="0.3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24" customHeight="1" x14ac:dyDescent="0.3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24" customHeight="1" x14ac:dyDescent="0.3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24" customHeight="1" x14ac:dyDescent="0.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24" customHeight="1" x14ac:dyDescent="0.3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24" customHeight="1" x14ac:dyDescent="0.3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24" customHeight="1" x14ac:dyDescent="0.3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24" customHeight="1" x14ac:dyDescent="0.3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24" customHeight="1" x14ac:dyDescent="0.3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24" customHeight="1" x14ac:dyDescent="0.3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24" customHeight="1" x14ac:dyDescent="0.3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24" customHeight="1" x14ac:dyDescent="0.3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24" customHeight="1" x14ac:dyDescent="0.3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24" customHeight="1" x14ac:dyDescent="0.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24" customHeight="1" x14ac:dyDescent="0.3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24" customHeight="1" x14ac:dyDescent="0.3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24" customHeight="1" x14ac:dyDescent="0.3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24" customHeight="1" x14ac:dyDescent="0.3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24" customHeight="1" x14ac:dyDescent="0.3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24" customHeight="1" x14ac:dyDescent="0.3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24" customHeight="1" x14ac:dyDescent="0.3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24" customHeight="1" x14ac:dyDescent="0.3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24" customHeight="1" x14ac:dyDescent="0.3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24" customHeight="1" x14ac:dyDescent="0.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24" customHeight="1" x14ac:dyDescent="0.3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24" customHeight="1" x14ac:dyDescent="0.3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24" customHeight="1" x14ac:dyDescent="0.3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24" customHeight="1" x14ac:dyDescent="0.3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24" customHeight="1" x14ac:dyDescent="0.3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24" customHeight="1" x14ac:dyDescent="0.3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24" customHeight="1" x14ac:dyDescent="0.3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24" customHeight="1" x14ac:dyDescent="0.3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24" customHeight="1" x14ac:dyDescent="0.3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24" customHeight="1" x14ac:dyDescent="0.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24" customHeight="1" x14ac:dyDescent="0.3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24" customHeight="1" x14ac:dyDescent="0.3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24" customHeight="1" x14ac:dyDescent="0.3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24" customHeight="1" x14ac:dyDescent="0.3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24" customHeight="1" x14ac:dyDescent="0.3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24" customHeight="1" x14ac:dyDescent="0.3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24" customHeight="1" x14ac:dyDescent="0.3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24" customHeight="1" x14ac:dyDescent="0.3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24" customHeight="1" x14ac:dyDescent="0.3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24" customHeight="1" x14ac:dyDescent="0.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24" customHeight="1" x14ac:dyDescent="0.3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24" customHeight="1" x14ac:dyDescent="0.3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24" customHeight="1" x14ac:dyDescent="0.3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24" customHeight="1" x14ac:dyDescent="0.3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24" customHeight="1" x14ac:dyDescent="0.3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24" customHeight="1" x14ac:dyDescent="0.3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24" customHeight="1" x14ac:dyDescent="0.3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24" customHeight="1" x14ac:dyDescent="0.3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24" customHeight="1" x14ac:dyDescent="0.3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24" customHeight="1" x14ac:dyDescent="0.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24" customHeight="1" x14ac:dyDescent="0.3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24" customHeight="1" x14ac:dyDescent="0.3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24" customHeight="1" x14ac:dyDescent="0.3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24" customHeight="1" x14ac:dyDescent="0.3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24" customHeight="1" x14ac:dyDescent="0.3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24" customHeight="1" x14ac:dyDescent="0.3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24" customHeight="1" x14ac:dyDescent="0.3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24" customHeight="1" x14ac:dyDescent="0.3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24" customHeight="1" x14ac:dyDescent="0.3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24" customHeight="1" x14ac:dyDescent="0.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24" customHeight="1" x14ac:dyDescent="0.3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24" customHeight="1" x14ac:dyDescent="0.3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24" customHeight="1" x14ac:dyDescent="0.3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24" customHeight="1" x14ac:dyDescent="0.3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24" customHeight="1" x14ac:dyDescent="0.3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24" customHeight="1" x14ac:dyDescent="0.3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24" customHeight="1" x14ac:dyDescent="0.3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24" customHeight="1" x14ac:dyDescent="0.3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24" customHeight="1" x14ac:dyDescent="0.3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24" customHeight="1" x14ac:dyDescent="0.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24" customHeight="1" x14ac:dyDescent="0.3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24" customHeight="1" x14ac:dyDescent="0.3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24" customHeight="1" x14ac:dyDescent="0.3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24" customHeight="1" x14ac:dyDescent="0.3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24" customHeight="1" x14ac:dyDescent="0.3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24" customHeight="1" x14ac:dyDescent="0.3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24" customHeight="1" x14ac:dyDescent="0.3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24" customHeight="1" x14ac:dyDescent="0.3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24" customHeight="1" x14ac:dyDescent="0.3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24" customHeight="1" x14ac:dyDescent="0.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24" customHeight="1" x14ac:dyDescent="0.3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24" customHeight="1" x14ac:dyDescent="0.3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24" customHeight="1" x14ac:dyDescent="0.3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24" customHeight="1" x14ac:dyDescent="0.3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24" customHeight="1" x14ac:dyDescent="0.3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24" customHeight="1" x14ac:dyDescent="0.3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24" customHeight="1" x14ac:dyDescent="0.3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24" customHeight="1" x14ac:dyDescent="0.3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24" customHeight="1" x14ac:dyDescent="0.3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24" customHeight="1" x14ac:dyDescent="0.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24" customHeight="1" x14ac:dyDescent="0.3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24" customHeight="1" x14ac:dyDescent="0.3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24" customHeight="1" x14ac:dyDescent="0.3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24" customHeight="1" x14ac:dyDescent="0.3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24" customHeight="1" x14ac:dyDescent="0.3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24" customHeight="1" x14ac:dyDescent="0.3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24" customHeight="1" x14ac:dyDescent="0.3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24" customHeight="1" x14ac:dyDescent="0.3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24" customHeight="1" x14ac:dyDescent="0.3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24" customHeight="1" x14ac:dyDescent="0.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24" customHeight="1" x14ac:dyDescent="0.3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24" customHeight="1" x14ac:dyDescent="0.3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24" customHeight="1" x14ac:dyDescent="0.3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24" customHeight="1" x14ac:dyDescent="0.3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24" customHeight="1" x14ac:dyDescent="0.3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24" customHeight="1" x14ac:dyDescent="0.3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24" customHeight="1" x14ac:dyDescent="0.3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24" customHeight="1" x14ac:dyDescent="0.3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24" customHeight="1" x14ac:dyDescent="0.3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24" customHeight="1" x14ac:dyDescent="0.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24" customHeight="1" x14ac:dyDescent="0.3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24" customHeight="1" x14ac:dyDescent="0.3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24" customHeight="1" x14ac:dyDescent="0.3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24" customHeight="1" x14ac:dyDescent="0.3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24" customHeight="1" x14ac:dyDescent="0.3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24" customHeight="1" x14ac:dyDescent="0.3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24" customHeight="1" x14ac:dyDescent="0.3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24" customHeight="1" x14ac:dyDescent="0.3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24" customHeight="1" x14ac:dyDescent="0.3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24" customHeight="1" x14ac:dyDescent="0.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24" customHeight="1" x14ac:dyDescent="0.3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24" customHeight="1" x14ac:dyDescent="0.3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24" customHeight="1" x14ac:dyDescent="0.3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24" customHeight="1" x14ac:dyDescent="0.3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24" customHeight="1" x14ac:dyDescent="0.3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24" customHeight="1" x14ac:dyDescent="0.3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24" customHeight="1" x14ac:dyDescent="0.3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24" customHeight="1" x14ac:dyDescent="0.3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24" customHeight="1" x14ac:dyDescent="0.3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24" customHeight="1" x14ac:dyDescent="0.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24" customHeight="1" x14ac:dyDescent="0.3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24" customHeight="1" x14ac:dyDescent="0.3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24" customHeight="1" x14ac:dyDescent="0.3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24" customHeight="1" x14ac:dyDescent="0.3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24" customHeight="1" x14ac:dyDescent="0.3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24" customHeight="1" x14ac:dyDescent="0.3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24" customHeight="1" x14ac:dyDescent="0.3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24" customHeight="1" x14ac:dyDescent="0.3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24" customHeight="1" x14ac:dyDescent="0.3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24" customHeight="1" x14ac:dyDescent="0.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24" customHeight="1" x14ac:dyDescent="0.3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24" customHeight="1" x14ac:dyDescent="0.3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24" customHeight="1" x14ac:dyDescent="0.3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24" customHeight="1" x14ac:dyDescent="0.3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24" customHeight="1" x14ac:dyDescent="0.3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24" customHeight="1" x14ac:dyDescent="0.3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24" customHeight="1" x14ac:dyDescent="0.3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24" customHeight="1" x14ac:dyDescent="0.3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24" customHeight="1" x14ac:dyDescent="0.3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24" customHeight="1" x14ac:dyDescent="0.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24" customHeight="1" x14ac:dyDescent="0.3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24" customHeight="1" x14ac:dyDescent="0.3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24" customHeight="1" x14ac:dyDescent="0.3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24" customHeight="1" x14ac:dyDescent="0.3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24" customHeight="1" x14ac:dyDescent="0.3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24" customHeight="1" x14ac:dyDescent="0.3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24" customHeight="1" x14ac:dyDescent="0.3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24" customHeight="1" x14ac:dyDescent="0.3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24" customHeight="1" x14ac:dyDescent="0.3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24" customHeight="1" x14ac:dyDescent="0.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24" customHeight="1" x14ac:dyDescent="0.3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24" customHeight="1" x14ac:dyDescent="0.3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24" customHeight="1" x14ac:dyDescent="0.3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24" customHeight="1" x14ac:dyDescent="0.3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24" customHeight="1" x14ac:dyDescent="0.3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24" customHeight="1" x14ac:dyDescent="0.3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24" customHeight="1" x14ac:dyDescent="0.3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24" customHeight="1" x14ac:dyDescent="0.3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24" customHeight="1" x14ac:dyDescent="0.3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24" customHeight="1" x14ac:dyDescent="0.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24" customHeight="1" x14ac:dyDescent="0.3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24" customHeight="1" x14ac:dyDescent="0.3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24" customHeight="1" x14ac:dyDescent="0.3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24" customHeight="1" x14ac:dyDescent="0.3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24" customHeight="1" x14ac:dyDescent="0.3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24" customHeight="1" x14ac:dyDescent="0.3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24" customHeight="1" x14ac:dyDescent="0.3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24" customHeight="1" x14ac:dyDescent="0.3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24" customHeight="1" x14ac:dyDescent="0.3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24" customHeight="1" x14ac:dyDescent="0.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24" customHeight="1" x14ac:dyDescent="0.3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24" customHeight="1" x14ac:dyDescent="0.3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24" customHeight="1" x14ac:dyDescent="0.3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24" customHeight="1" x14ac:dyDescent="0.3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24" customHeight="1" x14ac:dyDescent="0.3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24" customHeight="1" x14ac:dyDescent="0.3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24" customHeight="1" x14ac:dyDescent="0.3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24" customHeight="1" x14ac:dyDescent="0.3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24" customHeight="1" x14ac:dyDescent="0.3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24" customHeight="1" x14ac:dyDescent="0.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24" customHeight="1" x14ac:dyDescent="0.3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24" customHeight="1" x14ac:dyDescent="0.3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24" customHeight="1" x14ac:dyDescent="0.3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24" customHeight="1" x14ac:dyDescent="0.3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24" customHeight="1" x14ac:dyDescent="0.3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24" customHeight="1" x14ac:dyDescent="0.3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24" customHeight="1" x14ac:dyDescent="0.3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24" customHeight="1" x14ac:dyDescent="0.3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24" customHeight="1" x14ac:dyDescent="0.3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24" customHeight="1" x14ac:dyDescent="0.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24" customHeight="1" x14ac:dyDescent="0.3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24" customHeight="1" x14ac:dyDescent="0.3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24" customHeight="1" x14ac:dyDescent="0.3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24" customHeight="1" x14ac:dyDescent="0.3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24" customHeight="1" x14ac:dyDescent="0.3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24" customHeight="1" x14ac:dyDescent="0.3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24" customHeight="1" x14ac:dyDescent="0.3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24" customHeight="1" x14ac:dyDescent="0.3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24" customHeight="1" x14ac:dyDescent="0.3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24" customHeight="1" x14ac:dyDescent="0.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24" customHeight="1" x14ac:dyDescent="0.3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24" customHeight="1" x14ac:dyDescent="0.3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24" customHeight="1" x14ac:dyDescent="0.3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24" customHeight="1" x14ac:dyDescent="0.3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24" customHeight="1" x14ac:dyDescent="0.3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24" customHeight="1" x14ac:dyDescent="0.3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24" customHeight="1" x14ac:dyDescent="0.3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24" customHeight="1" x14ac:dyDescent="0.3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24" customHeight="1" x14ac:dyDescent="0.3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24" customHeight="1" x14ac:dyDescent="0.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24" customHeight="1" x14ac:dyDescent="0.3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24" customHeight="1" x14ac:dyDescent="0.3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24" customHeight="1" x14ac:dyDescent="0.3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24" customHeight="1" x14ac:dyDescent="0.3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24" customHeight="1" x14ac:dyDescent="0.3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24" customHeight="1" x14ac:dyDescent="0.3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24" customHeight="1" x14ac:dyDescent="0.3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24" customHeight="1" x14ac:dyDescent="0.3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24" customHeight="1" x14ac:dyDescent="0.3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24" customHeight="1" x14ac:dyDescent="0.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24" customHeight="1" x14ac:dyDescent="0.3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24" customHeight="1" x14ac:dyDescent="0.3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24" customHeight="1" x14ac:dyDescent="0.3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24" customHeight="1" x14ac:dyDescent="0.3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24" customHeight="1" x14ac:dyDescent="0.3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24" customHeight="1" x14ac:dyDescent="0.3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24" customHeight="1" x14ac:dyDescent="0.3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24" customHeight="1" x14ac:dyDescent="0.3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24" customHeight="1" x14ac:dyDescent="0.3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24" customHeight="1" x14ac:dyDescent="0.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24" customHeight="1" x14ac:dyDescent="0.3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24" customHeight="1" x14ac:dyDescent="0.3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24" customHeight="1" x14ac:dyDescent="0.3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24" customHeight="1" x14ac:dyDescent="0.3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24" customHeight="1" x14ac:dyDescent="0.3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24" customHeight="1" x14ac:dyDescent="0.3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24" customHeight="1" x14ac:dyDescent="0.3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24" customHeight="1" x14ac:dyDescent="0.3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24" customHeight="1" x14ac:dyDescent="0.3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24" customHeight="1" x14ac:dyDescent="0.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24" customHeight="1" x14ac:dyDescent="0.3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24" customHeight="1" x14ac:dyDescent="0.3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24" customHeight="1" x14ac:dyDescent="0.3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24" customHeight="1" x14ac:dyDescent="0.3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24" customHeight="1" x14ac:dyDescent="0.3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24" customHeight="1" x14ac:dyDescent="0.3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24" customHeight="1" x14ac:dyDescent="0.3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24" customHeight="1" x14ac:dyDescent="0.3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24" customHeight="1" x14ac:dyDescent="0.3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24" customHeight="1" x14ac:dyDescent="0.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24" customHeight="1" x14ac:dyDescent="0.3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24" customHeight="1" x14ac:dyDescent="0.3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24" customHeight="1" x14ac:dyDescent="0.3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24" customHeight="1" x14ac:dyDescent="0.3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24" customHeight="1" x14ac:dyDescent="0.3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24" customHeight="1" x14ac:dyDescent="0.3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24" customHeight="1" x14ac:dyDescent="0.3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24" customHeight="1" x14ac:dyDescent="0.3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24" customHeight="1" x14ac:dyDescent="0.3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24" customHeight="1" x14ac:dyDescent="0.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24" customHeight="1" x14ac:dyDescent="0.3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24" customHeight="1" x14ac:dyDescent="0.3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24" customHeight="1" x14ac:dyDescent="0.3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24" customHeight="1" x14ac:dyDescent="0.3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24" customHeight="1" x14ac:dyDescent="0.3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24" customHeight="1" x14ac:dyDescent="0.3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24" customHeight="1" x14ac:dyDescent="0.3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24" customHeight="1" x14ac:dyDescent="0.3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24" customHeight="1" x14ac:dyDescent="0.3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24" customHeight="1" x14ac:dyDescent="0.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24" customHeight="1" x14ac:dyDescent="0.3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24" customHeight="1" x14ac:dyDescent="0.3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24" customHeight="1" x14ac:dyDescent="0.3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24" customHeight="1" x14ac:dyDescent="0.3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24" customHeight="1" x14ac:dyDescent="0.3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24" customHeight="1" x14ac:dyDescent="0.3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24" customHeight="1" x14ac:dyDescent="0.3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24" customHeight="1" x14ac:dyDescent="0.3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24" customHeight="1" x14ac:dyDescent="0.3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24" customHeight="1" x14ac:dyDescent="0.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24" customHeight="1" x14ac:dyDescent="0.3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24" customHeight="1" x14ac:dyDescent="0.3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24" customHeight="1" x14ac:dyDescent="0.3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24" customHeight="1" x14ac:dyDescent="0.3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24" customHeight="1" x14ac:dyDescent="0.3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24" customHeight="1" x14ac:dyDescent="0.3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24" customHeight="1" x14ac:dyDescent="0.3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24" customHeight="1" x14ac:dyDescent="0.3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24" customHeight="1" x14ac:dyDescent="0.3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24" customHeight="1" x14ac:dyDescent="0.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24" customHeight="1" x14ac:dyDescent="0.3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24" customHeight="1" x14ac:dyDescent="0.3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24" customHeight="1" x14ac:dyDescent="0.3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24" customHeight="1" x14ac:dyDescent="0.3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24" customHeight="1" x14ac:dyDescent="0.3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24" customHeight="1" x14ac:dyDescent="0.3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24" customHeight="1" x14ac:dyDescent="0.3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24" customHeight="1" x14ac:dyDescent="0.3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24" customHeight="1" x14ac:dyDescent="0.3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24" customHeight="1" x14ac:dyDescent="0.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24" customHeight="1" x14ac:dyDescent="0.3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24" customHeight="1" x14ac:dyDescent="0.3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24" customHeight="1" x14ac:dyDescent="0.3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24" customHeight="1" x14ac:dyDescent="0.3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24" customHeight="1" x14ac:dyDescent="0.3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24" customHeight="1" x14ac:dyDescent="0.3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24" customHeight="1" x14ac:dyDescent="0.3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24" customHeight="1" x14ac:dyDescent="0.3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24" customHeight="1" x14ac:dyDescent="0.3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24" customHeight="1" x14ac:dyDescent="0.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24" customHeight="1" x14ac:dyDescent="0.3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24" customHeight="1" x14ac:dyDescent="0.3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24" customHeight="1" x14ac:dyDescent="0.3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24" customHeight="1" x14ac:dyDescent="0.3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24" customHeight="1" x14ac:dyDescent="0.3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24" customHeight="1" x14ac:dyDescent="0.3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24" customHeight="1" x14ac:dyDescent="0.3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24" customHeight="1" x14ac:dyDescent="0.3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24" customHeight="1" x14ac:dyDescent="0.3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24" customHeight="1" x14ac:dyDescent="0.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24" customHeight="1" x14ac:dyDescent="0.3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24" customHeight="1" x14ac:dyDescent="0.3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24" customHeight="1" x14ac:dyDescent="0.3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24" customHeight="1" x14ac:dyDescent="0.3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24" customHeight="1" x14ac:dyDescent="0.3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24" customHeight="1" x14ac:dyDescent="0.3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24" customHeight="1" x14ac:dyDescent="0.3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24" customHeight="1" x14ac:dyDescent="0.3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24" customHeight="1" x14ac:dyDescent="0.3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24" customHeight="1" x14ac:dyDescent="0.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24" customHeight="1" x14ac:dyDescent="0.3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24" customHeight="1" x14ac:dyDescent="0.3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24" customHeight="1" x14ac:dyDescent="0.3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24" customHeight="1" x14ac:dyDescent="0.3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24" customHeight="1" x14ac:dyDescent="0.3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24" customHeight="1" x14ac:dyDescent="0.3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24" customHeight="1" x14ac:dyDescent="0.3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24" customHeight="1" x14ac:dyDescent="0.3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24" customHeight="1" x14ac:dyDescent="0.3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24" customHeight="1" x14ac:dyDescent="0.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24" customHeight="1" x14ac:dyDescent="0.3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24" customHeight="1" x14ac:dyDescent="0.3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24" customHeight="1" x14ac:dyDescent="0.3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24" customHeight="1" x14ac:dyDescent="0.3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24" customHeight="1" x14ac:dyDescent="0.3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24" customHeight="1" x14ac:dyDescent="0.3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24" customHeight="1" x14ac:dyDescent="0.3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24" customHeight="1" x14ac:dyDescent="0.3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24" customHeight="1" x14ac:dyDescent="0.3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24" customHeight="1" x14ac:dyDescent="0.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24" customHeight="1" x14ac:dyDescent="0.3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24" customHeight="1" x14ac:dyDescent="0.3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24" customHeight="1" x14ac:dyDescent="0.3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24" customHeight="1" x14ac:dyDescent="0.3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24" customHeight="1" x14ac:dyDescent="0.3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24" customHeight="1" x14ac:dyDescent="0.3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24" customHeight="1" x14ac:dyDescent="0.3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24" customHeight="1" x14ac:dyDescent="0.3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24" customHeight="1" x14ac:dyDescent="0.3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24" customHeight="1" x14ac:dyDescent="0.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24" customHeight="1" x14ac:dyDescent="0.3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24" customHeight="1" x14ac:dyDescent="0.3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24" customHeight="1" x14ac:dyDescent="0.3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24" customHeight="1" x14ac:dyDescent="0.3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24" customHeight="1" x14ac:dyDescent="0.3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24" customHeight="1" x14ac:dyDescent="0.3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24" customHeight="1" x14ac:dyDescent="0.3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24" customHeight="1" x14ac:dyDescent="0.3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24" customHeight="1" x14ac:dyDescent="0.3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24" customHeight="1" x14ac:dyDescent="0.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24" customHeight="1" x14ac:dyDescent="0.3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24" customHeight="1" x14ac:dyDescent="0.3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24" customHeight="1" x14ac:dyDescent="0.3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24" customHeight="1" x14ac:dyDescent="0.3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24" customHeight="1" x14ac:dyDescent="0.3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24" customHeight="1" x14ac:dyDescent="0.3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24" customHeight="1" x14ac:dyDescent="0.3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24" customHeight="1" x14ac:dyDescent="0.3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24" customHeight="1" x14ac:dyDescent="0.3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24" customHeight="1" x14ac:dyDescent="0.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24" customHeight="1" x14ac:dyDescent="0.3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24" customHeight="1" x14ac:dyDescent="0.3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24" customHeight="1" x14ac:dyDescent="0.3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24" customHeight="1" x14ac:dyDescent="0.3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24" customHeight="1" x14ac:dyDescent="0.3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24" customHeight="1" x14ac:dyDescent="0.3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24" customHeight="1" x14ac:dyDescent="0.3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24" customHeight="1" x14ac:dyDescent="0.3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24" customHeight="1" x14ac:dyDescent="0.3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24" customHeight="1" x14ac:dyDescent="0.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24" customHeight="1" x14ac:dyDescent="0.3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24" customHeight="1" x14ac:dyDescent="0.3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24" customHeight="1" x14ac:dyDescent="0.3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24" customHeight="1" x14ac:dyDescent="0.3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24" customHeight="1" x14ac:dyDescent="0.3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24" customHeight="1" x14ac:dyDescent="0.3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24" customHeight="1" x14ac:dyDescent="0.3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24" customHeight="1" x14ac:dyDescent="0.3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24" customHeight="1" x14ac:dyDescent="0.3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24" customHeight="1" x14ac:dyDescent="0.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24" customHeight="1" x14ac:dyDescent="0.3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24" customHeight="1" x14ac:dyDescent="0.3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24" customHeight="1" x14ac:dyDescent="0.3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24" customHeight="1" x14ac:dyDescent="0.3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24" customHeight="1" x14ac:dyDescent="0.3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24" customHeight="1" x14ac:dyDescent="0.3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24" customHeight="1" x14ac:dyDescent="0.3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24" customHeight="1" x14ac:dyDescent="0.3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24" customHeight="1" x14ac:dyDescent="0.3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24" customHeight="1" x14ac:dyDescent="0.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24" customHeight="1" x14ac:dyDescent="0.3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24" customHeight="1" x14ac:dyDescent="0.3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24" customHeight="1" x14ac:dyDescent="0.3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24" customHeight="1" x14ac:dyDescent="0.3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24" customHeight="1" x14ac:dyDescent="0.3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24" customHeight="1" x14ac:dyDescent="0.3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24" customHeight="1" x14ac:dyDescent="0.3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24" customHeight="1" x14ac:dyDescent="0.3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24" customHeight="1" x14ac:dyDescent="0.3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24" customHeight="1" x14ac:dyDescent="0.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24" customHeight="1" x14ac:dyDescent="0.3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24" customHeight="1" x14ac:dyDescent="0.3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24" customHeight="1" x14ac:dyDescent="0.3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24" customHeight="1" x14ac:dyDescent="0.3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24" customHeight="1" x14ac:dyDescent="0.3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24" customHeight="1" x14ac:dyDescent="0.3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24" customHeight="1" x14ac:dyDescent="0.3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24" customHeight="1" x14ac:dyDescent="0.3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24" customHeight="1" x14ac:dyDescent="0.3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24" customHeight="1" x14ac:dyDescent="0.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24" customHeight="1" x14ac:dyDescent="0.3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24" customHeight="1" x14ac:dyDescent="0.3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24" customHeight="1" x14ac:dyDescent="0.3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24" customHeight="1" x14ac:dyDescent="0.3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24" customHeight="1" x14ac:dyDescent="0.3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24" customHeight="1" x14ac:dyDescent="0.3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24" customHeight="1" x14ac:dyDescent="0.3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24" customHeight="1" x14ac:dyDescent="0.3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24" customHeight="1" x14ac:dyDescent="0.3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24" customHeight="1" x14ac:dyDescent="0.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24" customHeight="1" x14ac:dyDescent="0.3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24" customHeight="1" x14ac:dyDescent="0.3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24" customHeight="1" x14ac:dyDescent="0.3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24" customHeight="1" x14ac:dyDescent="0.3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24" customHeight="1" x14ac:dyDescent="0.3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24" customHeight="1" x14ac:dyDescent="0.3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24" customHeight="1" x14ac:dyDescent="0.3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24" customHeight="1" x14ac:dyDescent="0.3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24" customHeight="1" x14ac:dyDescent="0.3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24" customHeight="1" x14ac:dyDescent="0.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24" customHeight="1" x14ac:dyDescent="0.3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24" customHeight="1" x14ac:dyDescent="0.3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24" customHeight="1" x14ac:dyDescent="0.3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24" customHeight="1" x14ac:dyDescent="0.3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24" customHeight="1" x14ac:dyDescent="0.3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24" customHeight="1" x14ac:dyDescent="0.3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24" customHeight="1" x14ac:dyDescent="0.3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24" customHeight="1" x14ac:dyDescent="0.3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24" customHeight="1" x14ac:dyDescent="0.3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24" customHeight="1" x14ac:dyDescent="0.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24" customHeight="1" x14ac:dyDescent="0.3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24" customHeight="1" x14ac:dyDescent="0.3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24" customHeight="1" x14ac:dyDescent="0.3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24" customHeight="1" x14ac:dyDescent="0.3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24" customHeight="1" x14ac:dyDescent="0.3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24" customHeight="1" x14ac:dyDescent="0.3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24" customHeight="1" x14ac:dyDescent="0.3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24" customHeight="1" x14ac:dyDescent="0.3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24" customHeight="1" x14ac:dyDescent="0.3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24" customHeight="1" x14ac:dyDescent="0.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24" customHeight="1" x14ac:dyDescent="0.3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24" customHeight="1" x14ac:dyDescent="0.3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24" customHeight="1" x14ac:dyDescent="0.3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24" customHeight="1" x14ac:dyDescent="0.3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24" customHeight="1" x14ac:dyDescent="0.3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24" customHeight="1" x14ac:dyDescent="0.3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24" customHeight="1" x14ac:dyDescent="0.3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24" customHeight="1" x14ac:dyDescent="0.3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24" customHeight="1" x14ac:dyDescent="0.3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24" customHeight="1" x14ac:dyDescent="0.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24" customHeight="1" x14ac:dyDescent="0.3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24" customHeight="1" x14ac:dyDescent="0.3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24" customHeight="1" x14ac:dyDescent="0.3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24" customHeight="1" x14ac:dyDescent="0.3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24" customHeight="1" x14ac:dyDescent="0.3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24" customHeight="1" x14ac:dyDescent="0.3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24" customHeight="1" x14ac:dyDescent="0.3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24" customHeight="1" x14ac:dyDescent="0.3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24" customHeight="1" x14ac:dyDescent="0.3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24" customHeight="1" x14ac:dyDescent="0.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24" customHeight="1" x14ac:dyDescent="0.3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24" customHeight="1" x14ac:dyDescent="0.3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24" customHeight="1" x14ac:dyDescent="0.3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24" customHeight="1" x14ac:dyDescent="0.3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24" customHeight="1" x14ac:dyDescent="0.3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24" customHeight="1" x14ac:dyDescent="0.3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24" customHeight="1" x14ac:dyDescent="0.3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24" customHeight="1" x14ac:dyDescent="0.3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24" customHeight="1" x14ac:dyDescent="0.3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24" customHeight="1" x14ac:dyDescent="0.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24" customHeight="1" x14ac:dyDescent="0.3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24" customHeight="1" x14ac:dyDescent="0.3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24" customHeight="1" x14ac:dyDescent="0.3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24" customHeight="1" x14ac:dyDescent="0.3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24" customHeight="1" x14ac:dyDescent="0.3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24" customHeight="1" x14ac:dyDescent="0.3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24" customHeight="1" x14ac:dyDescent="0.3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24" customHeight="1" x14ac:dyDescent="0.3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24" customHeight="1" x14ac:dyDescent="0.3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24" customHeight="1" x14ac:dyDescent="0.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24" customHeight="1" x14ac:dyDescent="0.3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24" customHeight="1" x14ac:dyDescent="0.3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24" customHeight="1" x14ac:dyDescent="0.3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24" customHeight="1" x14ac:dyDescent="0.3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24" customHeight="1" x14ac:dyDescent="0.3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24" customHeight="1" x14ac:dyDescent="0.3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24" customHeight="1" x14ac:dyDescent="0.3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24" customHeight="1" x14ac:dyDescent="0.3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24" customHeight="1" x14ac:dyDescent="0.3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24" customHeight="1" x14ac:dyDescent="0.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24" customHeight="1" x14ac:dyDescent="0.3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24" customHeight="1" x14ac:dyDescent="0.3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24" customHeight="1" x14ac:dyDescent="0.3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24" customHeight="1" x14ac:dyDescent="0.3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24" customHeight="1" x14ac:dyDescent="0.3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24" customHeight="1" x14ac:dyDescent="0.3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24" customHeight="1" x14ac:dyDescent="0.3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24" customHeight="1" x14ac:dyDescent="0.3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24" customHeight="1" x14ac:dyDescent="0.3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24" customHeight="1" x14ac:dyDescent="0.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24" customHeight="1" x14ac:dyDescent="0.3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24" customHeight="1" x14ac:dyDescent="0.3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24" customHeight="1" x14ac:dyDescent="0.3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24" customHeight="1" x14ac:dyDescent="0.3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24" customHeight="1" x14ac:dyDescent="0.3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24" customHeight="1" x14ac:dyDescent="0.3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24" customHeight="1" x14ac:dyDescent="0.3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24" customHeight="1" x14ac:dyDescent="0.3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24" customHeight="1" x14ac:dyDescent="0.3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24" customHeight="1" x14ac:dyDescent="0.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24" customHeight="1" x14ac:dyDescent="0.3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24" customHeight="1" x14ac:dyDescent="0.3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24" customHeight="1" x14ac:dyDescent="0.3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24" customHeight="1" x14ac:dyDescent="0.3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24" customHeight="1" x14ac:dyDescent="0.3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24" customHeight="1" x14ac:dyDescent="0.3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24" customHeight="1" x14ac:dyDescent="0.3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24" customHeight="1" x14ac:dyDescent="0.3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24" customHeight="1" x14ac:dyDescent="0.3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24" customHeight="1" x14ac:dyDescent="0.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24" customHeight="1" x14ac:dyDescent="0.3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24" customHeight="1" x14ac:dyDescent="0.3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24" customHeight="1" x14ac:dyDescent="0.3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24" customHeight="1" x14ac:dyDescent="0.3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24" customHeight="1" x14ac:dyDescent="0.3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24" customHeight="1" x14ac:dyDescent="0.3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24" customHeight="1" x14ac:dyDescent="0.3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24" customHeight="1" x14ac:dyDescent="0.3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24" customHeight="1" x14ac:dyDescent="0.3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24" customHeight="1" x14ac:dyDescent="0.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24" customHeight="1" x14ac:dyDescent="0.3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24" customHeight="1" x14ac:dyDescent="0.3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24" customHeight="1" x14ac:dyDescent="0.3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24" customHeight="1" x14ac:dyDescent="0.3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24" customHeight="1" x14ac:dyDescent="0.3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24" customHeight="1" x14ac:dyDescent="0.3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24" customHeight="1" x14ac:dyDescent="0.3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24" customHeight="1" x14ac:dyDescent="0.3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24" customHeight="1" x14ac:dyDescent="0.3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24" customHeight="1" x14ac:dyDescent="0.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24" customHeight="1" x14ac:dyDescent="0.3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24" customHeight="1" x14ac:dyDescent="0.3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24" customHeight="1" x14ac:dyDescent="0.3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24" customHeight="1" x14ac:dyDescent="0.3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24" customHeight="1" x14ac:dyDescent="0.3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24" customHeight="1" x14ac:dyDescent="0.3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24" customHeight="1" x14ac:dyDescent="0.3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24" customHeight="1" x14ac:dyDescent="0.3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24" customHeight="1" x14ac:dyDescent="0.3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24" customHeight="1" x14ac:dyDescent="0.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24" customHeight="1" x14ac:dyDescent="0.3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24" customHeight="1" x14ac:dyDescent="0.3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24" customHeight="1" x14ac:dyDescent="0.3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24" customHeight="1" x14ac:dyDescent="0.3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24" customHeight="1" x14ac:dyDescent="0.3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24" customHeight="1" x14ac:dyDescent="0.3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24" customHeight="1" x14ac:dyDescent="0.3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24" customHeight="1" x14ac:dyDescent="0.3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24" customHeight="1" x14ac:dyDescent="0.3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24" customHeight="1" x14ac:dyDescent="0.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24" customHeight="1" x14ac:dyDescent="0.3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24" customHeight="1" x14ac:dyDescent="0.3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24" customHeight="1" x14ac:dyDescent="0.3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24" customHeight="1" x14ac:dyDescent="0.3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24" customHeight="1" x14ac:dyDescent="0.3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24" customHeight="1" x14ac:dyDescent="0.3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24" customHeight="1" x14ac:dyDescent="0.3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24" customHeight="1" x14ac:dyDescent="0.3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24" customHeight="1" x14ac:dyDescent="0.3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24" customHeight="1" x14ac:dyDescent="0.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24" customHeight="1" x14ac:dyDescent="0.3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24" customHeight="1" x14ac:dyDescent="0.3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24" customHeight="1" x14ac:dyDescent="0.3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24" customHeight="1" x14ac:dyDescent="0.3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24" customHeight="1" x14ac:dyDescent="0.3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24" customHeight="1" x14ac:dyDescent="0.3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24" customHeight="1" x14ac:dyDescent="0.3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24" customHeight="1" x14ac:dyDescent="0.3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24" customHeight="1" x14ac:dyDescent="0.3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24" customHeight="1" x14ac:dyDescent="0.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24" customHeight="1" x14ac:dyDescent="0.3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24" customHeight="1" x14ac:dyDescent="0.3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24" customHeight="1" x14ac:dyDescent="0.3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24" customHeight="1" x14ac:dyDescent="0.3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24" customHeight="1" x14ac:dyDescent="0.3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24" customHeight="1" x14ac:dyDescent="0.3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24" customHeight="1" x14ac:dyDescent="0.3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24" customHeight="1" x14ac:dyDescent="0.3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24" customHeight="1" x14ac:dyDescent="0.3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24" customHeight="1" x14ac:dyDescent="0.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24" customHeight="1" x14ac:dyDescent="0.3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24" customHeight="1" x14ac:dyDescent="0.3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24" customHeight="1" x14ac:dyDescent="0.3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24" customHeight="1" x14ac:dyDescent="0.3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24" customHeight="1" x14ac:dyDescent="0.3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24" customHeight="1" x14ac:dyDescent="0.3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24" customHeight="1" x14ac:dyDescent="0.3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24" customHeight="1" x14ac:dyDescent="0.3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24" customHeight="1" x14ac:dyDescent="0.3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24" customHeight="1" x14ac:dyDescent="0.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24" customHeight="1" x14ac:dyDescent="0.3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24" customHeight="1" x14ac:dyDescent="0.3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24" customHeight="1" x14ac:dyDescent="0.3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24" customHeight="1" x14ac:dyDescent="0.3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24" customHeight="1" x14ac:dyDescent="0.3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24" customHeight="1" x14ac:dyDescent="0.3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24" customHeight="1" x14ac:dyDescent="0.3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24" customHeight="1" x14ac:dyDescent="0.3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24" customHeight="1" x14ac:dyDescent="0.3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24" customHeight="1" x14ac:dyDescent="0.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24" customHeight="1" x14ac:dyDescent="0.3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24" customHeight="1" x14ac:dyDescent="0.3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24" customHeight="1" x14ac:dyDescent="0.3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24" customHeight="1" x14ac:dyDescent="0.3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24" customHeight="1" x14ac:dyDescent="0.3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24" customHeight="1" x14ac:dyDescent="0.3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24" customHeight="1" x14ac:dyDescent="0.3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24" customHeight="1" x14ac:dyDescent="0.3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24" customHeight="1" x14ac:dyDescent="0.3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24" customHeight="1" x14ac:dyDescent="0.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24" customHeight="1" x14ac:dyDescent="0.3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24" customHeight="1" x14ac:dyDescent="0.3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24" customHeight="1" x14ac:dyDescent="0.3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24" customHeight="1" x14ac:dyDescent="0.3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24" customHeight="1" x14ac:dyDescent="0.3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24" customHeight="1" x14ac:dyDescent="0.3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24" customHeight="1" x14ac:dyDescent="0.3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24" customHeight="1" x14ac:dyDescent="0.3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24" customHeight="1" x14ac:dyDescent="0.3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24" customHeight="1" x14ac:dyDescent="0.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24" customHeight="1" x14ac:dyDescent="0.3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24" customHeight="1" x14ac:dyDescent="0.3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24" customHeight="1" x14ac:dyDescent="0.3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24" customHeight="1" x14ac:dyDescent="0.3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24" customHeight="1" x14ac:dyDescent="0.3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24" customHeight="1" x14ac:dyDescent="0.3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24" customHeight="1" x14ac:dyDescent="0.3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24" customHeight="1" x14ac:dyDescent="0.3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24" customHeight="1" x14ac:dyDescent="0.3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24" customHeight="1" x14ac:dyDescent="0.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24" customHeight="1" x14ac:dyDescent="0.3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24" customHeight="1" x14ac:dyDescent="0.3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24" customHeight="1" x14ac:dyDescent="0.3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24" customHeight="1" x14ac:dyDescent="0.3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24" customHeight="1" x14ac:dyDescent="0.3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24" customHeight="1" x14ac:dyDescent="0.3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24" customHeight="1" x14ac:dyDescent="0.3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24" customHeight="1" x14ac:dyDescent="0.3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24" customHeight="1" x14ac:dyDescent="0.3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24" customHeight="1" x14ac:dyDescent="0.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24" customHeight="1" x14ac:dyDescent="0.3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24" customHeight="1" x14ac:dyDescent="0.3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24" customHeight="1" x14ac:dyDescent="0.3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24" customHeight="1" x14ac:dyDescent="0.3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24" customHeight="1" x14ac:dyDescent="0.3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24" customHeight="1" x14ac:dyDescent="0.3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24" customHeight="1" x14ac:dyDescent="0.3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24" customHeight="1" x14ac:dyDescent="0.3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24" customHeight="1" x14ac:dyDescent="0.3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24" customHeight="1" x14ac:dyDescent="0.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24" customHeight="1" x14ac:dyDescent="0.3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24" customHeight="1" x14ac:dyDescent="0.3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24" customHeight="1" x14ac:dyDescent="0.3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24" customHeight="1" x14ac:dyDescent="0.3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24" customHeight="1" x14ac:dyDescent="0.3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24" customHeight="1" x14ac:dyDescent="0.3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24" customHeight="1" x14ac:dyDescent="0.3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24" customHeight="1" x14ac:dyDescent="0.3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24" customHeight="1" x14ac:dyDescent="0.3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24" customHeight="1" x14ac:dyDescent="0.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24" customHeight="1" x14ac:dyDescent="0.3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24" customHeight="1" x14ac:dyDescent="0.3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24" customHeight="1" x14ac:dyDescent="0.3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24" customHeight="1" x14ac:dyDescent="0.3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24" customHeight="1" x14ac:dyDescent="0.3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24" customHeight="1" x14ac:dyDescent="0.3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24" customHeight="1" x14ac:dyDescent="0.3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24" customHeight="1" x14ac:dyDescent="0.3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24" customHeight="1" x14ac:dyDescent="0.3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24" customHeight="1" x14ac:dyDescent="0.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24" customHeight="1" x14ac:dyDescent="0.3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24" customHeight="1" x14ac:dyDescent="0.3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24" customHeight="1" x14ac:dyDescent="0.3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24" customHeight="1" x14ac:dyDescent="0.3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24" customHeight="1" x14ac:dyDescent="0.3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24" customHeight="1" x14ac:dyDescent="0.3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24" customHeight="1" x14ac:dyDescent="0.3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24" customHeight="1" x14ac:dyDescent="0.3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24" customHeight="1" x14ac:dyDescent="0.3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24" customHeight="1" x14ac:dyDescent="0.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24" customHeight="1" x14ac:dyDescent="0.3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24" customHeight="1" x14ac:dyDescent="0.3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24" customHeight="1" x14ac:dyDescent="0.3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24" customHeight="1" x14ac:dyDescent="0.3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24" customHeight="1" x14ac:dyDescent="0.3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24" customHeight="1" x14ac:dyDescent="0.3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spans="1:26" ht="24" customHeight="1" x14ac:dyDescent="0.3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spans="1:26" ht="24" customHeight="1" x14ac:dyDescent="0.3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spans="1:26" ht="24" customHeight="1" x14ac:dyDescent="0.3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spans="1:26" ht="24" customHeight="1" x14ac:dyDescent="0.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spans="1:26" ht="24" customHeight="1" x14ac:dyDescent="0.3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spans="1:26" ht="24" customHeight="1" x14ac:dyDescent="0.3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spans="1:26" ht="24" customHeight="1" x14ac:dyDescent="0.3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spans="1:26" ht="24" customHeight="1" x14ac:dyDescent="0.3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spans="1:26" ht="24" customHeight="1" x14ac:dyDescent="0.3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spans="1:26" ht="24" customHeight="1" x14ac:dyDescent="0.3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spans="1:26" ht="24" customHeight="1" x14ac:dyDescent="0.3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spans="1:26" ht="24" customHeight="1" x14ac:dyDescent="0.3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spans="1:26" ht="24" customHeight="1" x14ac:dyDescent="0.3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spans="1:26" ht="24" customHeight="1" x14ac:dyDescent="0.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spans="1:26" ht="24" customHeight="1" x14ac:dyDescent="0.3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spans="1:26" ht="24" customHeight="1" x14ac:dyDescent="0.3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spans="1:26" ht="24" customHeight="1" x14ac:dyDescent="0.3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spans="1:26" ht="24" customHeight="1" x14ac:dyDescent="0.3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spans="1:26" ht="24" customHeight="1" x14ac:dyDescent="0.3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spans="1:26" ht="24" customHeight="1" x14ac:dyDescent="0.3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spans="1:26" ht="24" customHeight="1" x14ac:dyDescent="0.3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16">
    <mergeCell ref="B2:H2"/>
    <mergeCell ref="B3:H3"/>
    <mergeCell ref="B6:B7"/>
    <mergeCell ref="C6:C7"/>
    <mergeCell ref="D6:D7"/>
    <mergeCell ref="E6:G6"/>
    <mergeCell ref="H6:H7"/>
    <mergeCell ref="E39:G39"/>
    <mergeCell ref="B66:H66"/>
    <mergeCell ref="B33:H33"/>
    <mergeCell ref="B35:H35"/>
    <mergeCell ref="B36:H36"/>
    <mergeCell ref="B39:B40"/>
    <mergeCell ref="C39:C40"/>
    <mergeCell ref="D39:D40"/>
    <mergeCell ref="H39:H40"/>
  </mergeCells>
  <phoneticPr fontId="13"/>
  <printOptions horizontalCentered="1"/>
  <pageMargins left="0.78740157480314965" right="0.78740157480314965" top="0.78740157480314965" bottom="0.7874015748031496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はじめに</vt:lpstr>
      <vt:lpstr>入力用シート</vt:lpstr>
      <vt:lpstr>男・クラ④</vt:lpstr>
      <vt:lpstr>男・フリー④</vt:lpstr>
      <vt:lpstr>女・クラ④</vt:lpstr>
      <vt:lpstr>女・フリー④</vt:lpstr>
      <vt:lpstr>男・SL④</vt:lpstr>
      <vt:lpstr>男・GS④</vt:lpstr>
      <vt:lpstr>女・SL④</vt:lpstr>
      <vt:lpstr>女・GS④</vt:lpstr>
      <vt:lpstr>男・スペシャル④</vt:lpstr>
      <vt:lpstr>女・スペシャル④</vt:lpstr>
      <vt:lpstr>男・ｺﾝﾊﾞ④</vt:lpstr>
      <vt:lpstr>女・ｺﾝﾊﾞ④</vt:lpstr>
      <vt:lpstr>リレー⑤</vt:lpstr>
      <vt:lpstr>参加申込集計表（県用）⑤</vt:lpstr>
      <vt:lpstr>選手名簿男子</vt:lpstr>
      <vt:lpstr>選手名簿女子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西根中・教師15</dc:creator>
  <cp:lastModifiedBy>史 甲斐</cp:lastModifiedBy>
  <cp:lastPrinted>2026-10-22T05:55:23Z</cp:lastPrinted>
  <dcterms:created xsi:type="dcterms:W3CDTF">2020-05-21T08:17:48Z</dcterms:created>
  <dcterms:modified xsi:type="dcterms:W3CDTF">2026-10-22T06:22:23Z</dcterms:modified>
</cp:coreProperties>
</file>